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对账!$A$1:$X$21</definedName>
  </definedNames>
  <calcPr calcId="144525"/>
</workbook>
</file>

<file path=xl/sharedStrings.xml><?xml version="1.0" encoding="utf-8"?>
<sst xmlns="http://schemas.openxmlformats.org/spreadsheetml/2006/main" count="518" uniqueCount="208">
  <si>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</si>
  <si>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</si>
  <si>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</si>
  <si>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</si>
  <si>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</si>
  <si>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</si>
  <si>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</si>
  <si>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</si>
  <si>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</si>
  <si>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</si>
  <si>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</si>
  <si>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</si>
  <si>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</si>
  <si>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</si>
  <si>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</si>
  <si>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</si>
  <si>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</si>
  <si>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</si>
  <si>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</si>
  <si>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</si>
  <si>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</si>
  <si>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</si>
  <si>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</si>
  <si>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</si>
  <si>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</si>
  <si>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999223924677544	</t>
  </si>
  <si>
    <t>Ctrip</t>
  </si>
  <si>
    <t>正常</t>
  </si>
  <si>
    <t>[香港]历山酒店(Hotel Alexandra)(105646626)</t>
  </si>
  <si>
    <t>方块客房 (城市景观)(至少提前5天预订)(至少连住2晚及以上)&lt;双人入住&gt;&lt;内宾&gt;&lt;无早&gt;</t>
  </si>
  <si>
    <t>CNY</t>
  </si>
  <si>
    <t>ZHU/QINGSONG</t>
  </si>
  <si>
    <t>CA363230602CNY</t>
  </si>
  <si>
    <t>未提现</t>
  </si>
  <si>
    <t>携程开票</t>
  </si>
  <si>
    <t xml:space="preserve">3306902	</t>
  </si>
  <si>
    <t xml:space="preserve">	</t>
  </si>
  <si>
    <t xml:space="preserve">999223926692156	</t>
  </si>
  <si>
    <t>QIN/JINGYUN</t>
  </si>
  <si>
    <t xml:space="preserve">3307310	</t>
  </si>
  <si>
    <t xml:space="preserve">999223933307805	</t>
  </si>
  <si>
    <t>ZHOU/GUOYING</t>
  </si>
  <si>
    <t xml:space="preserve">3308031	</t>
  </si>
  <si>
    <t xml:space="preserve">999224118722506	</t>
  </si>
  <si>
    <t>[香港]香港富荟旺角酒店(iclub Mong Kok Hotel)(69311702)</t>
  </si>
  <si>
    <t>卓荟客房(至少提前3天预订)&lt;连住2-7晚&gt;&lt;双人入住&gt;&lt;内宾&gt;&lt;无早&gt;</t>
  </si>
  <si>
    <t>pan/yaotang,situ/guoxiong</t>
  </si>
  <si>
    <t xml:space="preserve">3361954	</t>
  </si>
  <si>
    <t xml:space="preserve">999224147360656	</t>
  </si>
  <si>
    <t>[广州]广州珀丽酒店(9826184)</t>
  </si>
  <si>
    <t>豪华双床房&lt;双人入住&gt;&lt;内宾&gt;&lt;预付&gt;&lt;无早&gt;</t>
  </si>
  <si>
    <t>蒋建新</t>
  </si>
  <si>
    <t xml:space="preserve">3372448	</t>
  </si>
  <si>
    <t xml:space="preserve">24149414369	</t>
  </si>
  <si>
    <t>[广州]广州阳光酒店(9848021)</t>
  </si>
  <si>
    <t>豪华套房&lt;双人入住&gt;&lt;内宾&gt;&lt;预付&gt;&lt;无早&gt;</t>
  </si>
  <si>
    <t>宋佳昊</t>
  </si>
  <si>
    <t xml:space="preserve">3373194	</t>
  </si>
  <si>
    <t xml:space="preserve">999224157283059	</t>
  </si>
  <si>
    <t>[梅州]梅州昌盛豪生大酒店(45834822)</t>
  </si>
  <si>
    <t>柚见汝——非遗大床房&lt;超值特惠&gt;&lt;双人入住&gt;&lt;双早&gt;</t>
  </si>
  <si>
    <t>李永勤</t>
  </si>
  <si>
    <t xml:space="preserve">999224161690900	</t>
  </si>
  <si>
    <t>[香港]香港园景轩(Garden View Hong Kong)(17080981)</t>
  </si>
  <si>
    <t>高级客房&lt;双人入住&gt;&lt;内宾&gt;&lt;预付&gt;&lt;无早&gt;</t>
  </si>
  <si>
    <t>CHEUNG/YING,CHEN/XIANGTAO</t>
  </si>
  <si>
    <t xml:space="preserve">3377815	</t>
  </si>
  <si>
    <t xml:space="preserve">999224161771471	</t>
  </si>
  <si>
    <t>[无锡]无锡君乐酒店(67321732)</t>
  </si>
  <si>
    <t>高级双床房&lt;双人入住&gt;&lt;内宾&gt;&lt;预付&gt;&lt;无早&gt;</t>
  </si>
  <si>
    <t>苟燕平 苟燕华</t>
  </si>
  <si>
    <t xml:space="preserve">3377844	</t>
  </si>
  <si>
    <t xml:space="preserve">920181792	</t>
  </si>
  <si>
    <t xml:space="preserve">999224162978203	</t>
  </si>
  <si>
    <t>[香港]香港弥敦酒店(Nathan Hotel)(10105446)</t>
  </si>
  <si>
    <t>卓智精选双床房&lt;双人入住&gt;&lt;内宾&gt;&lt;预付&gt;&lt;无早&gt;</t>
  </si>
  <si>
    <t>NONG/DONGLAN</t>
  </si>
  <si>
    <t xml:space="preserve">3378344	</t>
  </si>
  <si>
    <t xml:space="preserve">HBD-65649-318-1706441	</t>
  </si>
  <si>
    <t xml:space="preserve">999224172151249	</t>
  </si>
  <si>
    <t>柚见汝——非遗大床房&lt;特惠专享&gt;&lt;双人入住&gt;&lt;双早&gt;&lt;日历房套餐高价值&gt;&lt;新酒店礼盒&gt;</t>
  </si>
  <si>
    <t>杨颖生,黄绍华,李耀华</t>
  </si>
  <si>
    <t xml:space="preserve">999224179757140	</t>
  </si>
  <si>
    <t>[梅州]梅州白天鹅迎宾馆(100697959)</t>
  </si>
  <si>
    <t>商务江景双床房&lt;超值特惠&gt;&lt;双人入住&gt;&lt;日历房套餐高价值&gt;&lt;单早&gt;&lt;新酒店礼盒&gt;</t>
  </si>
  <si>
    <t>叶小辉</t>
  </si>
  <si>
    <t xml:space="preserve">999224180973541	</t>
  </si>
  <si>
    <t>[广州]广州白云宾馆(10091524)</t>
  </si>
  <si>
    <t>商务双床房&lt;双人入住&gt;&lt;内宾&gt;&lt;预付&gt;&lt;无早&gt;</t>
  </si>
  <si>
    <t>曹芝兰,曹志刚,黄明月</t>
  </si>
  <si>
    <t xml:space="preserve">3381220	</t>
  </si>
  <si>
    <t xml:space="preserve">999224184420652	</t>
  </si>
  <si>
    <t>商务江景双床房&lt;特惠专享&gt;&lt;双人入住&gt;&lt;双早&gt;&lt;日历房套餐高价值&gt;&lt;新酒店礼盒&gt;</t>
  </si>
  <si>
    <t>谢顺生</t>
  </si>
  <si>
    <t xml:space="preserve">999224193809833	</t>
  </si>
  <si>
    <t>商务江景大床房&lt;特惠促销&gt;&lt;双人入住&gt;&lt;双早&gt;&lt;日历房套餐高价值&gt;&lt;新酒店礼盒&gt;</t>
  </si>
  <si>
    <t>苟小强</t>
  </si>
  <si>
    <t xml:space="preserve">24193983059	</t>
  </si>
  <si>
    <t>商务江景大床房&lt;超值特惠&gt;&lt;双人入住&gt;&lt;日历房套餐高价值&gt;&lt;单早&gt;&lt;新酒店礼盒&gt;</t>
  </si>
  <si>
    <t>彭伟</t>
  </si>
  <si>
    <t xml:space="preserve">999224194901062	</t>
  </si>
  <si>
    <t>胡述凯</t>
  </si>
  <si>
    <t xml:space="preserve">999224196008958	</t>
  </si>
  <si>
    <t>柚见汝——非遗大床房&lt;特惠促销&gt;&lt;双人入住&gt;&lt;双早&gt;&lt;日历房套餐高价值&gt;&lt;新酒店礼盒&gt;</t>
  </si>
  <si>
    <t>伍佩玉,伍志强</t>
  </si>
  <si>
    <t xml:space="preserve">24196715921	</t>
  </si>
  <si>
    <t>廖李仁</t>
  </si>
  <si>
    <t xml:space="preserve">999224197210273	</t>
  </si>
  <si>
    <t>阳序鑫</t>
  </si>
  <si>
    <t>,</t>
  </si>
  <si>
    <t>202305151644410068</t>
  </si>
  <si>
    <t>202305161023210069</t>
  </si>
  <si>
    <t>202305161524320025</t>
  </si>
  <si>
    <t>202305161830080068</t>
  </si>
  <si>
    <t>202305170816360076</t>
  </si>
  <si>
    <t>202305170818280025</t>
  </si>
  <si>
    <t>202305170952510021</t>
  </si>
  <si>
    <t>202305171116540021</t>
  </si>
  <si>
    <t>202305171207130021</t>
  </si>
  <si>
    <t>202305171238140025</t>
  </si>
  <si>
    <t>CNY 23077.26</t>
  </si>
  <si>
    <t>房集：i230602095356</t>
  </si>
  <si>
    <t>A230602095519911</t>
  </si>
  <si>
    <t>A230602095709911</t>
  </si>
  <si>
    <t>CNY / HKD 当前参考汇率: 1.101417297</t>
  </si>
  <si>
    <t>总计：23077.26 CNY/
25417.69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</si>
  <si>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</si>
  <si>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</si>
  <si>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</si>
  <si>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</si>
  <si>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</si>
  <si>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</si>
  <si>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</si>
  <si>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</si>
  <si>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</si>
  <si>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</si>
  <si>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</si>
  <si>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</si>
  <si>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</si>
  <si>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</si>
  <si>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</si>
  <si>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</si>
  <si>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</si>
  <si>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</si>
  <si>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</si>
  <si>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2023-05-16</t>
  </si>
  <si>
    <t>3381220</t>
  </si>
  <si>
    <t>广州白云宾馆</t>
  </si>
  <si>
    <t>2023-05-18</t>
  </si>
  <si>
    <t>退房日周结</t>
  </si>
  <si>
    <t>3448.14</t>
  </si>
  <si>
    <t>RMB</t>
  </si>
  <si>
    <t>0</t>
  </si>
  <si>
    <t>0.00</t>
  </si>
  <si>
    <t>携程国内直连(DD)</t>
  </si>
  <si>
    <t>01.011249</t>
  </si>
  <si>
    <t>2023-05-16 16:03:41</t>
  </si>
  <si>
    <t>否</t>
  </si>
  <si>
    <t>汇智国际旅游发展有限公司</t>
  </si>
  <si>
    <t>直连</t>
  </si>
  <si>
    <t>中国</t>
  </si>
  <si>
    <t>2023-05-15</t>
  </si>
  <si>
    <t>3378344</t>
  </si>
  <si>
    <t>香港弥敦酒店</t>
  </si>
  <si>
    <t>NONG DONGLAN</t>
  </si>
  <si>
    <t>2023-05-17</t>
  </si>
  <si>
    <t>1271.59</t>
  </si>
  <si>
    <t>2023-05-15 22:48:57</t>
  </si>
  <si>
    <t>3377844</t>
  </si>
  <si>
    <t>无锡君乐酒店</t>
  </si>
  <si>
    <t>276.74</t>
  </si>
  <si>
    <t>2023-05-15 21:28:17</t>
  </si>
  <si>
    <t>3377815</t>
  </si>
  <si>
    <t>香港园景轩</t>
  </si>
  <si>
    <t>CHEUNG YING,CHEN XIANGTAO</t>
  </si>
  <si>
    <t>2310.88</t>
  </si>
  <si>
    <t>2023-05-15 21:22:57</t>
  </si>
  <si>
    <t>2023-05-14</t>
  </si>
  <si>
    <t>3373194</t>
  </si>
  <si>
    <t>广州阳光酒店</t>
  </si>
  <si>
    <t>966.57</t>
  </si>
  <si>
    <t>2023-05-14 23:58:57</t>
  </si>
  <si>
    <t>3372448</t>
  </si>
  <si>
    <t>广州珀丽酒店</t>
  </si>
  <si>
    <t>281.79</t>
  </si>
  <si>
    <t>2023-05-14 21:13:13</t>
  </si>
  <si>
    <t>2023-05-12</t>
  </si>
  <si>
    <t>3361954</t>
  </si>
  <si>
    <t>香港富荟旺角酒店</t>
  </si>
  <si>
    <t>pan yaotang,situ guoxiong</t>
  </si>
  <si>
    <t>1164.00</t>
  </si>
  <si>
    <t>2023-05-15 15:17:29</t>
  </si>
  <si>
    <t>直采</t>
  </si>
  <si>
    <t>2023-04-30</t>
  </si>
  <si>
    <t>3308031</t>
  </si>
  <si>
    <t>历山酒店</t>
  </si>
  <si>
    <t>ZHOU GUOYING</t>
  </si>
  <si>
    <t>1268.00</t>
  </si>
  <si>
    <t>2023-05-03 15:05:20</t>
  </si>
  <si>
    <t>3307310</t>
  </si>
  <si>
    <t>QIN JINGYUN</t>
  </si>
  <si>
    <t>2023-05-11</t>
  </si>
  <si>
    <t>4699.00</t>
  </si>
  <si>
    <t>2023-05-01 22:29:55</t>
  </si>
  <si>
    <t>3306902</t>
  </si>
  <si>
    <t>ZHU QINGSONG</t>
  </si>
  <si>
    <t>1902.00</t>
  </si>
  <si>
    <t>2023-05-02 21:18:34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</si>
</sst>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8" borderId="2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7" fillId="12" borderId="1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2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29</xdr:row>
      <xdr:rowOff>167640</xdr:rowOff>
    </xdr:from>
    <xdr:to>
      <xdr:col>12</xdr:col>
      <xdr:colOff>465455</xdr:colOff>
      <xdr:row>57</xdr:row>
      <xdr:rowOff>83820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3642360"/>
          <a:ext cx="8999220" cy="50368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workbookViewId="0">
      <selection activeCell="A18" sqref="A18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45061</v>
      </c>
      <c r="G2" s="6">
        <v>45064</v>
      </c>
      <c r="H2" s="4">
        <v>1</v>
      </c>
      <c r="I2" s="4">
        <v>3</v>
      </c>
      <c r="J2" s="4">
        <v>3</v>
      </c>
      <c r="K2" s="4" t="s">
        <v>30</v>
      </c>
      <c r="L2" s="4">
        <v>1902</v>
      </c>
      <c r="M2" s="4">
        <v>1902</v>
      </c>
      <c r="N2" s="4" t="s">
        <v>31</v>
      </c>
      <c r="O2" s="4" t="s">
        <v>32</v>
      </c>
      <c r="P2" s="4" t="s">
        <v>33</v>
      </c>
      <c r="Q2" s="4">
        <v>0</v>
      </c>
      <c r="R2" s="8">
        <v>45046</v>
      </c>
      <c r="S2" s="6">
        <v>45079</v>
      </c>
      <c r="T2" s="4" t="s">
        <v>34</v>
      </c>
      <c r="U2" s="4">
        <v>1902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45057</v>
      </c>
      <c r="G3" s="6">
        <v>45064</v>
      </c>
      <c r="H3" s="4">
        <v>1</v>
      </c>
      <c r="I3" s="4">
        <v>7</v>
      </c>
      <c r="J3" s="4">
        <v>7</v>
      </c>
      <c r="K3" s="4" t="s">
        <v>30</v>
      </c>
      <c r="L3" s="4">
        <v>4699</v>
      </c>
      <c r="M3" s="4">
        <v>4699</v>
      </c>
      <c r="N3" s="4" t="s">
        <v>38</v>
      </c>
      <c r="O3" s="4" t="s">
        <v>32</v>
      </c>
      <c r="P3" s="4" t="s">
        <v>33</v>
      </c>
      <c r="Q3" s="4">
        <v>0</v>
      </c>
      <c r="R3" s="8">
        <v>45046</v>
      </c>
      <c r="S3" s="6">
        <v>45079</v>
      </c>
      <c r="T3" s="4" t="s">
        <v>34</v>
      </c>
      <c r="U3" s="4">
        <v>4699</v>
      </c>
      <c r="V3" s="4">
        <v>0</v>
      </c>
      <c r="W3" s="4">
        <v>0</v>
      </c>
      <c r="X3" s="4" t="s">
        <v>39</v>
      </c>
      <c r="Y3" s="4" t="s">
        <v>36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45062</v>
      </c>
      <c r="G4" s="6">
        <v>45064</v>
      </c>
      <c r="H4" s="4">
        <v>1</v>
      </c>
      <c r="I4" s="4">
        <v>2</v>
      </c>
      <c r="J4" s="4">
        <v>2</v>
      </c>
      <c r="K4" s="4" t="s">
        <v>30</v>
      </c>
      <c r="L4" s="4">
        <v>1268</v>
      </c>
      <c r="M4" s="4">
        <v>1268</v>
      </c>
      <c r="N4" s="4" t="s">
        <v>41</v>
      </c>
      <c r="O4" s="4" t="s">
        <v>32</v>
      </c>
      <c r="P4" s="4" t="s">
        <v>33</v>
      </c>
      <c r="Q4" s="4">
        <v>0</v>
      </c>
      <c r="R4" s="8">
        <v>45046</v>
      </c>
      <c r="S4" s="6">
        <v>45079</v>
      </c>
      <c r="T4" s="4" t="s">
        <v>34</v>
      </c>
      <c r="U4" s="4">
        <v>1268</v>
      </c>
      <c r="V4" s="4">
        <v>0</v>
      </c>
      <c r="W4" s="4">
        <v>0</v>
      </c>
      <c r="X4" s="4" t="s">
        <v>42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45062</v>
      </c>
      <c r="G5" s="6">
        <v>45064</v>
      </c>
      <c r="H5" s="4">
        <v>1</v>
      </c>
      <c r="I5" s="4">
        <v>2</v>
      </c>
      <c r="J5" s="4">
        <v>2</v>
      </c>
      <c r="K5" s="4" t="s">
        <v>30</v>
      </c>
      <c r="L5" s="4">
        <v>1164</v>
      </c>
      <c r="M5" s="4">
        <v>1164</v>
      </c>
      <c r="N5" s="4" t="s">
        <v>46</v>
      </c>
      <c r="O5" s="4" t="s">
        <v>32</v>
      </c>
      <c r="P5" s="4" t="s">
        <v>33</v>
      </c>
      <c r="Q5" s="4">
        <v>0</v>
      </c>
      <c r="R5" s="8">
        <v>45058</v>
      </c>
      <c r="S5" s="6">
        <v>45079</v>
      </c>
      <c r="T5" s="4" t="s">
        <v>34</v>
      </c>
      <c r="U5" s="4">
        <v>1164</v>
      </c>
      <c r="V5" s="4">
        <v>0</v>
      </c>
      <c r="W5" s="4">
        <v>0</v>
      </c>
      <c r="X5" s="4" t="s">
        <v>47</v>
      </c>
      <c r="Y5" s="4" t="s">
        <v>36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45063</v>
      </c>
      <c r="G6" s="6">
        <v>45064</v>
      </c>
      <c r="H6" s="4">
        <v>1</v>
      </c>
      <c r="I6" s="4">
        <v>1</v>
      </c>
      <c r="J6" s="4">
        <v>1</v>
      </c>
      <c r="K6" s="4" t="s">
        <v>30</v>
      </c>
      <c r="L6" s="4">
        <v>281.79</v>
      </c>
      <c r="M6" s="4">
        <v>281.79</v>
      </c>
      <c r="N6" s="4" t="s">
        <v>51</v>
      </c>
      <c r="O6" s="4" t="s">
        <v>32</v>
      </c>
      <c r="P6" s="4" t="s">
        <v>33</v>
      </c>
      <c r="Q6" s="4">
        <v>0</v>
      </c>
      <c r="R6" s="8">
        <v>45060</v>
      </c>
      <c r="S6" s="6">
        <v>45079</v>
      </c>
      <c r="T6" s="4" t="s">
        <v>34</v>
      </c>
      <c r="U6" s="4">
        <v>281.79</v>
      </c>
      <c r="V6" s="4">
        <v>0</v>
      </c>
      <c r="W6" s="4">
        <v>0</v>
      </c>
      <c r="X6" s="4" t="s">
        <v>52</v>
      </c>
      <c r="Y6" s="4" t="s">
        <v>36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45063</v>
      </c>
      <c r="G7" s="6">
        <v>45064</v>
      </c>
      <c r="H7" s="4">
        <v>1</v>
      </c>
      <c r="I7" s="4">
        <v>1</v>
      </c>
      <c r="J7" s="4">
        <v>1</v>
      </c>
      <c r="K7" s="4" t="s">
        <v>30</v>
      </c>
      <c r="L7" s="4">
        <v>966.57</v>
      </c>
      <c r="M7" s="4">
        <v>966.57</v>
      </c>
      <c r="N7" s="4" t="s">
        <v>56</v>
      </c>
      <c r="O7" s="4" t="s">
        <v>32</v>
      </c>
      <c r="P7" s="4" t="s">
        <v>33</v>
      </c>
      <c r="Q7" s="4">
        <v>0</v>
      </c>
      <c r="R7" s="8">
        <v>45060.0000115741</v>
      </c>
      <c r="S7" s="6">
        <v>45079</v>
      </c>
      <c r="T7" s="4" t="s">
        <v>34</v>
      </c>
      <c r="U7" s="4">
        <v>966.57</v>
      </c>
      <c r="V7" s="4">
        <v>0</v>
      </c>
      <c r="W7" s="4">
        <v>0</v>
      </c>
      <c r="X7" s="4" t="s">
        <v>57</v>
      </c>
      <c r="Y7" s="4" t="s">
        <v>36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59</v>
      </c>
      <c r="E8" s="4" t="s">
        <v>60</v>
      </c>
      <c r="F8" s="6">
        <v>45062</v>
      </c>
      <c r="G8" s="6">
        <v>45064</v>
      </c>
      <c r="H8" s="4">
        <v>1</v>
      </c>
      <c r="I8" s="4">
        <v>2</v>
      </c>
      <c r="J8" s="4">
        <v>2</v>
      </c>
      <c r="K8" s="4" t="s">
        <v>30</v>
      </c>
      <c r="L8" s="4">
        <v>877.8</v>
      </c>
      <c r="M8" s="4">
        <v>877.8</v>
      </c>
      <c r="N8" s="4" t="s">
        <v>61</v>
      </c>
      <c r="O8" s="4" t="s">
        <v>32</v>
      </c>
      <c r="P8" s="4" t="s">
        <v>33</v>
      </c>
      <c r="Q8" s="4">
        <v>0</v>
      </c>
      <c r="R8" s="8">
        <v>45061</v>
      </c>
      <c r="S8" s="6">
        <v>45079</v>
      </c>
      <c r="T8" s="4" t="s">
        <v>34</v>
      </c>
      <c r="U8" s="4">
        <v>877.8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63</v>
      </c>
      <c r="E9" s="4" t="s">
        <v>64</v>
      </c>
      <c r="F9" s="6">
        <v>45062</v>
      </c>
      <c r="G9" s="6">
        <v>45064</v>
      </c>
      <c r="H9" s="4">
        <v>2</v>
      </c>
      <c r="I9" s="4">
        <v>2</v>
      </c>
      <c r="J9" s="4">
        <v>4</v>
      </c>
      <c r="K9" s="4" t="s">
        <v>30</v>
      </c>
      <c r="L9" s="4">
        <v>2310.88</v>
      </c>
      <c r="M9" s="4">
        <v>2310.88</v>
      </c>
      <c r="N9" s="4" t="s">
        <v>65</v>
      </c>
      <c r="O9" s="4" t="s">
        <v>32</v>
      </c>
      <c r="P9" s="4" t="s">
        <v>33</v>
      </c>
      <c r="Q9" s="4">
        <v>0</v>
      </c>
      <c r="R9" s="8">
        <v>45061</v>
      </c>
      <c r="S9" s="6">
        <v>45079</v>
      </c>
      <c r="T9" s="4" t="s">
        <v>34</v>
      </c>
      <c r="U9" s="4">
        <v>2310.88</v>
      </c>
      <c r="V9" s="4">
        <v>0</v>
      </c>
      <c r="W9" s="4">
        <v>0</v>
      </c>
      <c r="X9" s="4" t="s">
        <v>66</v>
      </c>
      <c r="Y9" s="4" t="s">
        <v>36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68</v>
      </c>
      <c r="E10" s="4" t="s">
        <v>69</v>
      </c>
      <c r="F10" s="6">
        <v>45063</v>
      </c>
      <c r="G10" s="6">
        <v>45064</v>
      </c>
      <c r="H10" s="4">
        <v>1</v>
      </c>
      <c r="I10" s="4">
        <v>1</v>
      </c>
      <c r="J10" s="4">
        <v>1</v>
      </c>
      <c r="K10" s="4" t="s">
        <v>30</v>
      </c>
      <c r="L10" s="4">
        <v>276.74</v>
      </c>
      <c r="M10" s="4">
        <v>276.74</v>
      </c>
      <c r="N10" s="4" t="s">
        <v>70</v>
      </c>
      <c r="O10" s="4" t="s">
        <v>32</v>
      </c>
      <c r="P10" s="4" t="s">
        <v>33</v>
      </c>
      <c r="Q10" s="4">
        <v>0</v>
      </c>
      <c r="R10" s="8">
        <v>45061</v>
      </c>
      <c r="S10" s="6">
        <v>45079</v>
      </c>
      <c r="T10" s="4" t="s">
        <v>34</v>
      </c>
      <c r="U10" s="4">
        <v>276.74</v>
      </c>
      <c r="V10" s="4">
        <v>0</v>
      </c>
      <c r="W10" s="4">
        <v>0</v>
      </c>
      <c r="X10" s="4" t="s">
        <v>71</v>
      </c>
      <c r="Y10" s="4" t="s">
        <v>72</v>
      </c>
    </row>
    <row r="11" s="4" customFormat="1" spans="1:25">
      <c r="A11" s="4" t="s">
        <v>73</v>
      </c>
      <c r="B11" s="4" t="s">
        <v>26</v>
      </c>
      <c r="C11" s="4" t="s">
        <v>27</v>
      </c>
      <c r="D11" s="4" t="s">
        <v>74</v>
      </c>
      <c r="E11" s="4" t="s">
        <v>75</v>
      </c>
      <c r="F11" s="6">
        <v>45063</v>
      </c>
      <c r="G11" s="6">
        <v>45064</v>
      </c>
      <c r="H11" s="4">
        <v>1</v>
      </c>
      <c r="I11" s="4">
        <v>1</v>
      </c>
      <c r="J11" s="4">
        <v>1</v>
      </c>
      <c r="K11" s="4" t="s">
        <v>30</v>
      </c>
      <c r="L11" s="4">
        <v>1271.59</v>
      </c>
      <c r="M11" s="4">
        <v>1271.59</v>
      </c>
      <c r="N11" s="4" t="s">
        <v>76</v>
      </c>
      <c r="O11" s="4" t="s">
        <v>32</v>
      </c>
      <c r="P11" s="4" t="s">
        <v>33</v>
      </c>
      <c r="Q11" s="4">
        <v>0</v>
      </c>
      <c r="R11" s="8">
        <v>45061</v>
      </c>
      <c r="S11" s="6">
        <v>45079</v>
      </c>
      <c r="T11" s="4" t="s">
        <v>34</v>
      </c>
      <c r="U11" s="4">
        <v>1271.59</v>
      </c>
      <c r="V11" s="4">
        <v>0</v>
      </c>
      <c r="W11" s="4">
        <v>0</v>
      </c>
      <c r="X11" s="4" t="s">
        <v>77</v>
      </c>
      <c r="Y11" s="4" t="s">
        <v>78</v>
      </c>
    </row>
    <row r="12" s="4" customFormat="1" spans="1:25">
      <c r="A12" s="4" t="s">
        <v>79</v>
      </c>
      <c r="B12" s="4" t="s">
        <v>26</v>
      </c>
      <c r="C12" s="4" t="s">
        <v>27</v>
      </c>
      <c r="D12" s="4" t="s">
        <v>59</v>
      </c>
      <c r="E12" s="4" t="s">
        <v>80</v>
      </c>
      <c r="F12" s="6">
        <v>45063</v>
      </c>
      <c r="G12" s="6">
        <v>45064</v>
      </c>
      <c r="H12" s="4">
        <v>3</v>
      </c>
      <c r="I12" s="4">
        <v>1</v>
      </c>
      <c r="J12" s="4">
        <v>3</v>
      </c>
      <c r="K12" s="4" t="s">
        <v>30</v>
      </c>
      <c r="L12" s="4">
        <v>1356.6</v>
      </c>
      <c r="M12" s="4">
        <v>1356.6</v>
      </c>
      <c r="N12" s="4" t="s">
        <v>81</v>
      </c>
      <c r="O12" s="4" t="s">
        <v>32</v>
      </c>
      <c r="P12" s="4" t="s">
        <v>33</v>
      </c>
      <c r="Q12" s="4">
        <v>0</v>
      </c>
      <c r="R12" s="8">
        <v>45062</v>
      </c>
      <c r="S12" s="6">
        <v>45079</v>
      </c>
      <c r="T12" s="4" t="s">
        <v>34</v>
      </c>
      <c r="U12" s="4">
        <v>1356.6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82</v>
      </c>
      <c r="B13" s="4" t="s">
        <v>26</v>
      </c>
      <c r="C13" s="4" t="s">
        <v>27</v>
      </c>
      <c r="D13" s="4" t="s">
        <v>83</v>
      </c>
      <c r="E13" s="4" t="s">
        <v>84</v>
      </c>
      <c r="F13" s="6">
        <v>45063</v>
      </c>
      <c r="G13" s="6">
        <v>45064</v>
      </c>
      <c r="H13" s="4">
        <v>1</v>
      </c>
      <c r="I13" s="4">
        <v>1</v>
      </c>
      <c r="J13" s="4">
        <v>1</v>
      </c>
      <c r="K13" s="4" t="s">
        <v>30</v>
      </c>
      <c r="L13" s="4">
        <v>273</v>
      </c>
      <c r="M13" s="4">
        <v>273</v>
      </c>
      <c r="N13" s="4" t="s">
        <v>85</v>
      </c>
      <c r="O13" s="4" t="s">
        <v>32</v>
      </c>
      <c r="P13" s="4" t="s">
        <v>33</v>
      </c>
      <c r="Q13" s="4">
        <v>0</v>
      </c>
      <c r="R13" s="8">
        <v>45062</v>
      </c>
      <c r="S13" s="6">
        <v>45079</v>
      </c>
      <c r="T13" s="4" t="s">
        <v>34</v>
      </c>
      <c r="U13" s="4">
        <v>273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86</v>
      </c>
      <c r="B14" s="4" t="s">
        <v>26</v>
      </c>
      <c r="C14" s="4" t="s">
        <v>27</v>
      </c>
      <c r="D14" s="4" t="s">
        <v>87</v>
      </c>
      <c r="E14" s="4" t="s">
        <v>88</v>
      </c>
      <c r="F14" s="6">
        <v>45062</v>
      </c>
      <c r="G14" s="6">
        <v>45064</v>
      </c>
      <c r="H14" s="4">
        <v>3</v>
      </c>
      <c r="I14" s="4">
        <v>2</v>
      </c>
      <c r="J14" s="4">
        <v>6</v>
      </c>
      <c r="K14" s="4" t="s">
        <v>30</v>
      </c>
      <c r="L14" s="4">
        <v>3448.14</v>
      </c>
      <c r="M14" s="4">
        <v>3448.14</v>
      </c>
      <c r="N14" s="4" t="s">
        <v>89</v>
      </c>
      <c r="O14" s="4" t="s">
        <v>32</v>
      </c>
      <c r="P14" s="4" t="s">
        <v>33</v>
      </c>
      <c r="Q14" s="4">
        <v>0</v>
      </c>
      <c r="R14" s="8">
        <v>45062</v>
      </c>
      <c r="S14" s="6">
        <v>45079</v>
      </c>
      <c r="T14" s="4" t="s">
        <v>34</v>
      </c>
      <c r="U14" s="4">
        <v>3448.14</v>
      </c>
      <c r="V14" s="4">
        <v>0</v>
      </c>
      <c r="W14" s="4">
        <v>0</v>
      </c>
      <c r="X14" s="4" t="s">
        <v>90</v>
      </c>
      <c r="Y14" s="4" t="s">
        <v>36</v>
      </c>
    </row>
    <row r="15" s="4" customFormat="1" spans="1:25">
      <c r="A15" s="4" t="s">
        <v>91</v>
      </c>
      <c r="B15" s="4" t="s">
        <v>26</v>
      </c>
      <c r="C15" s="4" t="s">
        <v>27</v>
      </c>
      <c r="D15" s="4" t="s">
        <v>83</v>
      </c>
      <c r="E15" s="4" t="s">
        <v>92</v>
      </c>
      <c r="F15" s="6">
        <v>45062</v>
      </c>
      <c r="G15" s="6">
        <v>45064</v>
      </c>
      <c r="H15" s="4">
        <v>1</v>
      </c>
      <c r="I15" s="4">
        <v>2</v>
      </c>
      <c r="J15" s="4">
        <v>2</v>
      </c>
      <c r="K15" s="4" t="s">
        <v>30</v>
      </c>
      <c r="L15" s="4">
        <v>630</v>
      </c>
      <c r="M15" s="4">
        <v>630</v>
      </c>
      <c r="N15" s="4" t="s">
        <v>93</v>
      </c>
      <c r="O15" s="4" t="s">
        <v>32</v>
      </c>
      <c r="P15" s="4" t="s">
        <v>33</v>
      </c>
      <c r="Q15" s="4">
        <v>0</v>
      </c>
      <c r="R15" s="8">
        <v>45062</v>
      </c>
      <c r="S15" s="6">
        <v>45079</v>
      </c>
      <c r="T15" s="4" t="s">
        <v>34</v>
      </c>
      <c r="U15" s="4">
        <v>630</v>
      </c>
      <c r="V15" s="4">
        <v>0</v>
      </c>
      <c r="W15" s="4">
        <v>0</v>
      </c>
      <c r="X15" s="4" t="s">
        <v>36</v>
      </c>
      <c r="Y15" s="4" t="s">
        <v>36</v>
      </c>
    </row>
    <row r="16" s="4" customFormat="1" spans="1:25">
      <c r="A16" s="4" t="s">
        <v>94</v>
      </c>
      <c r="B16" s="4" t="s">
        <v>26</v>
      </c>
      <c r="C16" s="4" t="s">
        <v>27</v>
      </c>
      <c r="D16" s="4" t="s">
        <v>83</v>
      </c>
      <c r="E16" s="4" t="s">
        <v>95</v>
      </c>
      <c r="F16" s="6">
        <v>45063</v>
      </c>
      <c r="G16" s="6">
        <v>45064</v>
      </c>
      <c r="H16" s="4">
        <v>1</v>
      </c>
      <c r="I16" s="4">
        <v>1</v>
      </c>
      <c r="J16" s="4">
        <v>1</v>
      </c>
      <c r="K16" s="4" t="s">
        <v>30</v>
      </c>
      <c r="L16" s="4">
        <v>283.5</v>
      </c>
      <c r="M16" s="4">
        <v>283.5</v>
      </c>
      <c r="N16" s="4" t="s">
        <v>96</v>
      </c>
      <c r="O16" s="4" t="s">
        <v>32</v>
      </c>
      <c r="P16" s="4" t="s">
        <v>33</v>
      </c>
      <c r="Q16" s="4">
        <v>0</v>
      </c>
      <c r="R16" s="8">
        <v>45063</v>
      </c>
      <c r="S16" s="6">
        <v>45079</v>
      </c>
      <c r="T16" s="4" t="s">
        <v>34</v>
      </c>
      <c r="U16" s="4">
        <v>283.5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97</v>
      </c>
      <c r="B17" s="4" t="s">
        <v>26</v>
      </c>
      <c r="C17" s="4" t="s">
        <v>27</v>
      </c>
      <c r="D17" s="4" t="s">
        <v>83</v>
      </c>
      <c r="E17" s="4" t="s">
        <v>98</v>
      </c>
      <c r="F17" s="6">
        <v>45063</v>
      </c>
      <c r="G17" s="6">
        <v>45064</v>
      </c>
      <c r="H17" s="4">
        <v>1</v>
      </c>
      <c r="I17" s="4">
        <v>1</v>
      </c>
      <c r="J17" s="4">
        <v>1</v>
      </c>
      <c r="K17" s="4" t="s">
        <v>30</v>
      </c>
      <c r="L17" s="4">
        <v>283.5</v>
      </c>
      <c r="M17" s="4">
        <v>283.5</v>
      </c>
      <c r="N17" s="4" t="s">
        <v>99</v>
      </c>
      <c r="O17" s="4" t="s">
        <v>32</v>
      </c>
      <c r="P17" s="4" t="s">
        <v>33</v>
      </c>
      <c r="Q17" s="4">
        <v>0</v>
      </c>
      <c r="R17" s="8">
        <v>45063.0000115741</v>
      </c>
      <c r="S17" s="6">
        <v>45079</v>
      </c>
      <c r="T17" s="4" t="s">
        <v>34</v>
      </c>
      <c r="U17" s="4">
        <v>283.5</v>
      </c>
      <c r="V17" s="4">
        <v>0</v>
      </c>
      <c r="W17" s="4">
        <v>0</v>
      </c>
      <c r="X17" s="4" t="s">
        <v>36</v>
      </c>
      <c r="Y17" s="4" t="s">
        <v>36</v>
      </c>
    </row>
    <row r="18" s="4" customFormat="1" spans="1:25">
      <c r="A18" s="4" t="s">
        <v>100</v>
      </c>
      <c r="B18" s="4" t="s">
        <v>26</v>
      </c>
      <c r="C18" s="4" t="s">
        <v>27</v>
      </c>
      <c r="D18" s="4" t="s">
        <v>83</v>
      </c>
      <c r="E18" s="4" t="s">
        <v>98</v>
      </c>
      <c r="F18" s="6">
        <v>45063</v>
      </c>
      <c r="G18" s="6">
        <v>45064</v>
      </c>
      <c r="H18" s="4">
        <v>1</v>
      </c>
      <c r="I18" s="4">
        <v>1</v>
      </c>
      <c r="J18" s="4">
        <v>1</v>
      </c>
      <c r="K18" s="4" t="s">
        <v>30</v>
      </c>
      <c r="L18" s="4">
        <v>303.75</v>
      </c>
      <c r="M18" s="4">
        <v>303.75</v>
      </c>
      <c r="N18" s="4" t="s">
        <v>101</v>
      </c>
      <c r="O18" s="4" t="s">
        <v>32</v>
      </c>
      <c r="P18" s="4" t="s">
        <v>33</v>
      </c>
      <c r="Q18" s="4">
        <v>0</v>
      </c>
      <c r="R18" s="8">
        <v>45063</v>
      </c>
      <c r="S18" s="6">
        <v>45079</v>
      </c>
      <c r="T18" s="4" t="s">
        <v>34</v>
      </c>
      <c r="U18" s="4">
        <v>303.75</v>
      </c>
      <c r="V18" s="4">
        <v>0</v>
      </c>
      <c r="W18" s="4">
        <v>0</v>
      </c>
      <c r="X18" s="4" t="s">
        <v>36</v>
      </c>
      <c r="Y18" s="4" t="s">
        <v>36</v>
      </c>
    </row>
    <row r="19" s="4" customFormat="1" spans="1:25">
      <c r="A19" s="4" t="s">
        <v>102</v>
      </c>
      <c r="B19" s="4" t="s">
        <v>26</v>
      </c>
      <c r="C19" s="4" t="s">
        <v>27</v>
      </c>
      <c r="D19" s="4" t="s">
        <v>59</v>
      </c>
      <c r="E19" s="4" t="s">
        <v>103</v>
      </c>
      <c r="F19" s="6">
        <v>45063</v>
      </c>
      <c r="G19" s="6">
        <v>45064</v>
      </c>
      <c r="H19" s="4">
        <v>2</v>
      </c>
      <c r="I19" s="4">
        <v>1</v>
      </c>
      <c r="J19" s="4">
        <v>2</v>
      </c>
      <c r="K19" s="4" t="s">
        <v>30</v>
      </c>
      <c r="L19" s="4">
        <v>904.4</v>
      </c>
      <c r="M19" s="4">
        <v>904.4</v>
      </c>
      <c r="N19" s="4" t="s">
        <v>104</v>
      </c>
      <c r="O19" s="4" t="s">
        <v>32</v>
      </c>
      <c r="P19" s="4" t="s">
        <v>33</v>
      </c>
      <c r="Q19" s="4">
        <v>0</v>
      </c>
      <c r="R19" s="8">
        <v>45063</v>
      </c>
      <c r="S19" s="6">
        <v>45079</v>
      </c>
      <c r="T19" s="4" t="s">
        <v>34</v>
      </c>
      <c r="U19" s="4">
        <v>904.4</v>
      </c>
      <c r="V19" s="4">
        <v>0</v>
      </c>
      <c r="W19" s="4">
        <v>0</v>
      </c>
      <c r="X19" s="4" t="s">
        <v>36</v>
      </c>
      <c r="Y19" s="4" t="s">
        <v>36</v>
      </c>
    </row>
    <row r="20" s="4" customFormat="1" spans="1:25">
      <c r="A20" s="4" t="s">
        <v>105</v>
      </c>
      <c r="B20" s="4" t="s">
        <v>26</v>
      </c>
      <c r="C20" s="4" t="s">
        <v>27</v>
      </c>
      <c r="D20" s="4" t="s">
        <v>83</v>
      </c>
      <c r="E20" s="4" t="s">
        <v>98</v>
      </c>
      <c r="F20" s="6">
        <v>45063</v>
      </c>
      <c r="G20" s="6">
        <v>45064</v>
      </c>
      <c r="H20" s="4">
        <v>1</v>
      </c>
      <c r="I20" s="4">
        <v>1</v>
      </c>
      <c r="J20" s="4">
        <v>1</v>
      </c>
      <c r="K20" s="4" t="s">
        <v>30</v>
      </c>
      <c r="L20" s="4">
        <v>283.5</v>
      </c>
      <c r="M20" s="4">
        <v>283.5</v>
      </c>
      <c r="N20" s="4" t="s">
        <v>106</v>
      </c>
      <c r="O20" s="4" t="s">
        <v>32</v>
      </c>
      <c r="P20" s="4" t="s">
        <v>33</v>
      </c>
      <c r="Q20" s="4">
        <v>0</v>
      </c>
      <c r="R20" s="8">
        <v>45063.0000115741</v>
      </c>
      <c r="S20" s="6">
        <v>45079</v>
      </c>
      <c r="T20" s="4" t="s">
        <v>34</v>
      </c>
      <c r="U20" s="4">
        <v>283.5</v>
      </c>
      <c r="V20" s="4">
        <v>0</v>
      </c>
      <c r="W20" s="4">
        <v>0</v>
      </c>
      <c r="X20" s="4" t="s">
        <v>36</v>
      </c>
      <c r="Y20" s="4" t="s">
        <v>36</v>
      </c>
    </row>
    <row r="21" s="4" customFormat="1" spans="1:25">
      <c r="A21" s="4" t="s">
        <v>107</v>
      </c>
      <c r="B21" s="4" t="s">
        <v>26</v>
      </c>
      <c r="C21" s="4" t="s">
        <v>27</v>
      </c>
      <c r="D21" s="4" t="s">
        <v>83</v>
      </c>
      <c r="E21" s="4" t="s">
        <v>84</v>
      </c>
      <c r="F21" s="6">
        <v>45063</v>
      </c>
      <c r="G21" s="6">
        <v>45064</v>
      </c>
      <c r="H21" s="4">
        <v>1</v>
      </c>
      <c r="I21" s="4">
        <v>1</v>
      </c>
      <c r="J21" s="4">
        <v>1</v>
      </c>
      <c r="K21" s="4" t="s">
        <v>30</v>
      </c>
      <c r="L21" s="4">
        <v>292.5</v>
      </c>
      <c r="M21" s="4">
        <v>292.5</v>
      </c>
      <c r="N21" s="4" t="s">
        <v>108</v>
      </c>
      <c r="O21" s="4" t="s">
        <v>32</v>
      </c>
      <c r="P21" s="4" t="s">
        <v>33</v>
      </c>
      <c r="Q21" s="4">
        <v>0</v>
      </c>
      <c r="R21" s="8">
        <v>45063</v>
      </c>
      <c r="S21" s="6">
        <v>45079</v>
      </c>
      <c r="T21" s="4" t="s">
        <v>34</v>
      </c>
      <c r="U21" s="4">
        <v>292.5</v>
      </c>
      <c r="V21" s="4">
        <v>0</v>
      </c>
      <c r="W21" s="4">
        <v>0</v>
      </c>
      <c r="X21" s="4" t="s">
        <v>36</v>
      </c>
      <c r="Y21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9"/>
  <sheetViews>
    <sheetView tabSelected="1" workbookViewId="0">
      <selection activeCell="O24" sqref="O24:O35"/>
    </sheetView>
  </sheetViews>
  <sheetFormatPr defaultColWidth="10" defaultRowHeight="14.4"/>
  <cols>
    <col min="1" max="1" width="12.8888888888889" style="4"/>
    <col min="2" max="3" width="10.7777777777778" style="4"/>
    <col min="4" max="16361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109</v>
      </c>
    </row>
    <row r="2" s="4" customFormat="1" spans="1:9">
      <c r="A2" s="5">
        <v>999223924677544</v>
      </c>
      <c r="B2" s="6">
        <v>45061</v>
      </c>
      <c r="C2" s="6">
        <v>45064</v>
      </c>
      <c r="D2" s="4">
        <v>1902</v>
      </c>
      <c r="E2" s="4" t="str">
        <f>VLOOKUP(A2,HOP!A:L,12,0)</f>
        <v>1902.00</v>
      </c>
      <c r="F2" s="4" t="str">
        <f>VLOOKUP(A2,HOP!A:C,3,0)</f>
        <v>3306902</v>
      </c>
      <c r="G2" s="4">
        <f>D2-E2</f>
        <v>0</v>
      </c>
      <c r="H2" s="4" t="str">
        <f>$H$1&amp;F2</f>
        <v>,3306902</v>
      </c>
      <c r="I2" s="4" t="str">
        <f>VLOOKUP(A2,HOP!A:U,21,0)</f>
        <v>直采</v>
      </c>
    </row>
    <row r="3" s="4" customFormat="1" spans="1:9">
      <c r="A3" s="5">
        <v>999223926692156</v>
      </c>
      <c r="B3" s="6">
        <v>45057</v>
      </c>
      <c r="C3" s="6">
        <v>45064</v>
      </c>
      <c r="D3" s="4">
        <v>4699</v>
      </c>
      <c r="E3" s="4" t="str">
        <f>VLOOKUP(A3,HOP!A:L,12,0)</f>
        <v>4699.00</v>
      </c>
      <c r="F3" s="4" t="str">
        <f>VLOOKUP(A3,HOP!A:C,3,0)</f>
        <v>3307310</v>
      </c>
      <c r="G3" s="4">
        <f t="shared" ref="G3:G21" si="0">D3-E3</f>
        <v>0</v>
      </c>
      <c r="H3" s="4" t="str">
        <f t="shared" ref="H3:H21" si="1">$H$1&amp;F3</f>
        <v>,3307310</v>
      </c>
      <c r="I3" s="4" t="str">
        <f>VLOOKUP(A3,HOP!A:U,21,0)</f>
        <v>直采</v>
      </c>
    </row>
    <row r="4" s="4" customFormat="1" spans="1:9">
      <c r="A4" s="5">
        <v>999223933307805</v>
      </c>
      <c r="B4" s="6">
        <v>45062</v>
      </c>
      <c r="C4" s="6">
        <v>45064</v>
      </c>
      <c r="D4" s="4">
        <v>1268</v>
      </c>
      <c r="E4" s="4" t="str">
        <f>VLOOKUP(A4,HOP!A:L,12,0)</f>
        <v>1268.00</v>
      </c>
      <c r="F4" s="4" t="str">
        <f>VLOOKUP(A4,HOP!A:C,3,0)</f>
        <v>3308031</v>
      </c>
      <c r="G4" s="4">
        <f t="shared" si="0"/>
        <v>0</v>
      </c>
      <c r="H4" s="4" t="str">
        <f t="shared" si="1"/>
        <v>,3308031</v>
      </c>
      <c r="I4" s="4" t="str">
        <f>VLOOKUP(A4,HOP!A:U,21,0)</f>
        <v>直采</v>
      </c>
    </row>
    <row r="5" s="4" customFormat="1" spans="1:9">
      <c r="A5" s="5">
        <v>999224118722506</v>
      </c>
      <c r="B5" s="6">
        <v>45062</v>
      </c>
      <c r="C5" s="6">
        <v>45064</v>
      </c>
      <c r="D5" s="4">
        <v>1164</v>
      </c>
      <c r="E5" s="4" t="str">
        <f>VLOOKUP(A5,HOP!A:L,12,0)</f>
        <v>1164.00</v>
      </c>
      <c r="F5" s="4" t="str">
        <f>VLOOKUP(A5,HOP!A:C,3,0)</f>
        <v>3361954</v>
      </c>
      <c r="G5" s="4">
        <f t="shared" si="0"/>
        <v>0</v>
      </c>
      <c r="H5" s="4" t="str">
        <f t="shared" si="1"/>
        <v>,3361954</v>
      </c>
      <c r="I5" s="4" t="str">
        <f>VLOOKUP(A5,HOP!A:U,21,0)</f>
        <v>直采</v>
      </c>
    </row>
    <row r="6" s="4" customFormat="1" spans="1:9">
      <c r="A6" s="5">
        <v>999224147360656</v>
      </c>
      <c r="B6" s="6">
        <v>45063</v>
      </c>
      <c r="C6" s="6">
        <v>45064</v>
      </c>
      <c r="D6" s="4">
        <v>281.79</v>
      </c>
      <c r="E6" s="4" t="str">
        <f>VLOOKUP(A6,HOP!A:L,12,0)</f>
        <v>281.79</v>
      </c>
      <c r="F6" s="4" t="str">
        <f>VLOOKUP(A6,HOP!A:C,3,0)</f>
        <v>3372448</v>
      </c>
      <c r="G6" s="4">
        <f t="shared" si="0"/>
        <v>0</v>
      </c>
      <c r="H6" s="4" t="str">
        <f t="shared" si="1"/>
        <v>,3372448</v>
      </c>
      <c r="I6" s="4" t="str">
        <f>VLOOKUP(A6,HOP!A:U,21,0)</f>
        <v>直连</v>
      </c>
    </row>
    <row r="7" s="4" customFormat="1" spans="1:9">
      <c r="A7" s="5">
        <v>24149414369</v>
      </c>
      <c r="B7" s="6">
        <v>45063</v>
      </c>
      <c r="C7" s="6">
        <v>45064</v>
      </c>
      <c r="D7" s="4">
        <v>966.57</v>
      </c>
      <c r="E7" s="4" t="str">
        <f>VLOOKUP(A7,HOP!A:L,12,0)</f>
        <v>966.57</v>
      </c>
      <c r="F7" s="4" t="str">
        <f>VLOOKUP(A7,HOP!A:C,3,0)</f>
        <v>3373194</v>
      </c>
      <c r="G7" s="4">
        <f t="shared" si="0"/>
        <v>0</v>
      </c>
      <c r="H7" s="4" t="str">
        <f t="shared" si="1"/>
        <v>,3373194</v>
      </c>
      <c r="I7" s="4" t="str">
        <f>VLOOKUP(A7,HOP!A:U,21,0)</f>
        <v>直连</v>
      </c>
    </row>
    <row r="8" s="4" customFormat="1" hidden="1" spans="1:10">
      <c r="A8" s="5">
        <v>999224157283059</v>
      </c>
      <c r="B8" s="6">
        <v>45062</v>
      </c>
      <c r="C8" s="6">
        <v>45064</v>
      </c>
      <c r="D8" s="4">
        <v>877.8</v>
      </c>
      <c r="E8" s="4">
        <v>877.8</v>
      </c>
      <c r="F8" s="9" t="s">
        <v>110</v>
      </c>
      <c r="G8" s="4">
        <f t="shared" si="0"/>
        <v>0</v>
      </c>
      <c r="H8" s="4" t="str">
        <f t="shared" si="1"/>
        <v>,202305151644410068</v>
      </c>
      <c r="I8" s="4" t="e">
        <f>VLOOKUP(A8,HOP!A:U,21,0)</f>
        <v>#N/A</v>
      </c>
      <c r="J8" s="4">
        <v>5.15</v>
      </c>
    </row>
    <row r="9" s="4" customFormat="1" spans="1:9">
      <c r="A9" s="5">
        <v>999224161690900</v>
      </c>
      <c r="B9" s="6">
        <v>45062</v>
      </c>
      <c r="C9" s="6">
        <v>45064</v>
      </c>
      <c r="D9" s="4">
        <v>2310.88</v>
      </c>
      <c r="E9" s="4" t="str">
        <f>VLOOKUP(A9,HOP!A:L,12,0)</f>
        <v>2310.88</v>
      </c>
      <c r="F9" s="4" t="str">
        <f>VLOOKUP(A9,HOP!A:C,3,0)</f>
        <v>3377815</v>
      </c>
      <c r="G9" s="4">
        <f t="shared" si="0"/>
        <v>0</v>
      </c>
      <c r="H9" s="4" t="str">
        <f t="shared" si="1"/>
        <v>,3377815</v>
      </c>
      <c r="I9" s="4" t="str">
        <f>VLOOKUP(A9,HOP!A:U,21,0)</f>
        <v>直连</v>
      </c>
    </row>
    <row r="10" s="4" customFormat="1" spans="1:9">
      <c r="A10" s="5">
        <v>999224161771471</v>
      </c>
      <c r="B10" s="6">
        <v>45063</v>
      </c>
      <c r="C10" s="6">
        <v>45064</v>
      </c>
      <c r="D10" s="4">
        <v>276.74</v>
      </c>
      <c r="E10" s="4" t="str">
        <f>VLOOKUP(A10,HOP!A:L,12,0)</f>
        <v>276.74</v>
      </c>
      <c r="F10" s="4" t="str">
        <f>VLOOKUP(A10,HOP!A:C,3,0)</f>
        <v>3377844</v>
      </c>
      <c r="G10" s="4">
        <f t="shared" si="0"/>
        <v>0</v>
      </c>
      <c r="H10" s="4" t="str">
        <f t="shared" si="1"/>
        <v>,3377844</v>
      </c>
      <c r="I10" s="4" t="str">
        <f>VLOOKUP(A10,HOP!A:U,21,0)</f>
        <v>直连</v>
      </c>
    </row>
    <row r="11" s="4" customFormat="1" spans="1:9">
      <c r="A11" s="5">
        <v>999224162978203</v>
      </c>
      <c r="B11" s="6">
        <v>45063</v>
      </c>
      <c r="C11" s="6">
        <v>45064</v>
      </c>
      <c r="D11" s="4">
        <v>1271.59</v>
      </c>
      <c r="E11" s="4" t="str">
        <f>VLOOKUP(A11,HOP!A:L,12,0)</f>
        <v>1271.59</v>
      </c>
      <c r="F11" s="4" t="str">
        <f>VLOOKUP(A11,HOP!A:C,3,0)</f>
        <v>3378344</v>
      </c>
      <c r="G11" s="4">
        <f t="shared" si="0"/>
        <v>0</v>
      </c>
      <c r="H11" s="4" t="str">
        <f t="shared" si="1"/>
        <v>,3378344</v>
      </c>
      <c r="I11" s="4" t="str">
        <f>VLOOKUP(A11,HOP!A:U,21,0)</f>
        <v>直连</v>
      </c>
    </row>
    <row r="12" s="4" customFormat="1" hidden="1" spans="1:10">
      <c r="A12" s="5">
        <v>999224172151249</v>
      </c>
      <c r="B12" s="6">
        <v>45063</v>
      </c>
      <c r="C12" s="6">
        <v>45064</v>
      </c>
      <c r="D12" s="4">
        <v>1356.6</v>
      </c>
      <c r="E12" s="4">
        <v>1356.6</v>
      </c>
      <c r="F12" s="9" t="s">
        <v>111</v>
      </c>
      <c r="G12" s="4">
        <f t="shared" si="0"/>
        <v>0</v>
      </c>
      <c r="H12" s="4" t="str">
        <f t="shared" si="1"/>
        <v>,202305161023210069</v>
      </c>
      <c r="I12" s="4" t="e">
        <f>VLOOKUP(A12,HOP!A:U,21,0)</f>
        <v>#N/A</v>
      </c>
      <c r="J12" s="4">
        <v>5.16</v>
      </c>
    </row>
    <row r="13" s="4" customFormat="1" hidden="1" spans="1:10">
      <c r="A13" s="5">
        <v>999224179757140</v>
      </c>
      <c r="B13" s="6">
        <v>45063</v>
      </c>
      <c r="C13" s="6">
        <v>45064</v>
      </c>
      <c r="D13" s="4">
        <v>273</v>
      </c>
      <c r="E13" s="4">
        <v>273</v>
      </c>
      <c r="F13" s="9" t="s">
        <v>112</v>
      </c>
      <c r="G13" s="4">
        <f t="shared" si="0"/>
        <v>0</v>
      </c>
      <c r="H13" s="4" t="str">
        <f t="shared" si="1"/>
        <v>,202305161524320025</v>
      </c>
      <c r="I13" s="4" t="e">
        <f>VLOOKUP(A13,HOP!A:U,21,0)</f>
        <v>#N/A</v>
      </c>
      <c r="J13" s="4">
        <v>5.16</v>
      </c>
    </row>
    <row r="14" s="4" customFormat="1" spans="1:9">
      <c r="A14" s="5">
        <v>999224180973541</v>
      </c>
      <c r="B14" s="6">
        <v>45062</v>
      </c>
      <c r="C14" s="6">
        <v>45064</v>
      </c>
      <c r="D14" s="4">
        <v>3448.14</v>
      </c>
      <c r="E14" s="4" t="str">
        <f>VLOOKUP(A14,HOP!A:L,12,0)</f>
        <v>3448.14</v>
      </c>
      <c r="F14" s="4" t="str">
        <f>VLOOKUP(A14,HOP!A:C,3,0)</f>
        <v>3381220</v>
      </c>
      <c r="G14" s="4">
        <f t="shared" si="0"/>
        <v>0</v>
      </c>
      <c r="H14" s="4" t="str">
        <f t="shared" si="1"/>
        <v>,3381220</v>
      </c>
      <c r="I14" s="4" t="str">
        <f>VLOOKUP(A14,HOP!A:U,21,0)</f>
        <v>直连</v>
      </c>
    </row>
    <row r="15" s="4" customFormat="1" hidden="1" spans="1:10">
      <c r="A15" s="5">
        <v>999224184420652</v>
      </c>
      <c r="B15" s="6">
        <v>45062</v>
      </c>
      <c r="C15" s="6">
        <v>45064</v>
      </c>
      <c r="D15" s="4">
        <v>630</v>
      </c>
      <c r="E15" s="4">
        <v>630</v>
      </c>
      <c r="F15" s="9" t="s">
        <v>113</v>
      </c>
      <c r="G15" s="4">
        <f t="shared" si="0"/>
        <v>0</v>
      </c>
      <c r="H15" s="4" t="str">
        <f t="shared" si="1"/>
        <v>,202305161830080068</v>
      </c>
      <c r="I15" s="4" t="e">
        <f>VLOOKUP(A15,HOP!A:U,21,0)</f>
        <v>#N/A</v>
      </c>
      <c r="J15" s="4">
        <v>5.16</v>
      </c>
    </row>
    <row r="16" s="4" customFormat="1" hidden="1" spans="1:10">
      <c r="A16" s="5">
        <v>999224193809833</v>
      </c>
      <c r="B16" s="6">
        <v>45063</v>
      </c>
      <c r="C16" s="6">
        <v>45064</v>
      </c>
      <c r="D16" s="4">
        <v>283.5</v>
      </c>
      <c r="E16" s="4">
        <v>283.5</v>
      </c>
      <c r="F16" s="9" t="s">
        <v>114</v>
      </c>
      <c r="G16" s="4">
        <f t="shared" si="0"/>
        <v>0</v>
      </c>
      <c r="H16" s="4" t="str">
        <f t="shared" si="1"/>
        <v>,202305170816360076</v>
      </c>
      <c r="I16" s="4" t="e">
        <f>VLOOKUP(A16,HOP!A:U,21,0)</f>
        <v>#N/A</v>
      </c>
      <c r="J16" s="4">
        <v>5.17</v>
      </c>
    </row>
    <row r="17" s="4" customFormat="1" hidden="1" spans="1:10">
      <c r="A17" s="5">
        <v>24193983059</v>
      </c>
      <c r="B17" s="6">
        <v>45063</v>
      </c>
      <c r="C17" s="6">
        <v>45064</v>
      </c>
      <c r="D17" s="4">
        <v>283.5</v>
      </c>
      <c r="E17" s="4">
        <v>283.5</v>
      </c>
      <c r="F17" s="9" t="s">
        <v>115</v>
      </c>
      <c r="G17" s="4">
        <f t="shared" si="0"/>
        <v>0</v>
      </c>
      <c r="H17" s="4" t="str">
        <f t="shared" si="1"/>
        <v>,202305170818280025</v>
      </c>
      <c r="I17" s="4" t="e">
        <f>VLOOKUP(A17,HOP!A:U,21,0)</f>
        <v>#N/A</v>
      </c>
      <c r="J17" s="4">
        <v>5.17</v>
      </c>
    </row>
    <row r="18" s="4" customFormat="1" hidden="1" spans="1:10">
      <c r="A18" s="5">
        <v>999224194901062</v>
      </c>
      <c r="B18" s="6">
        <v>45063</v>
      </c>
      <c r="C18" s="6">
        <v>45064</v>
      </c>
      <c r="D18" s="4">
        <v>303.75</v>
      </c>
      <c r="E18" s="4">
        <v>303.75</v>
      </c>
      <c r="F18" s="9" t="s">
        <v>116</v>
      </c>
      <c r="G18" s="4">
        <f t="shared" si="0"/>
        <v>0</v>
      </c>
      <c r="H18" s="4" t="str">
        <f t="shared" si="1"/>
        <v>,202305170952510021</v>
      </c>
      <c r="I18" s="4" t="e">
        <f>VLOOKUP(A18,HOP!A:U,21,0)</f>
        <v>#N/A</v>
      </c>
      <c r="J18" s="4">
        <v>5.17</v>
      </c>
    </row>
    <row r="19" s="4" customFormat="1" hidden="1" spans="1:10">
      <c r="A19" s="5">
        <v>999224196008958</v>
      </c>
      <c r="B19" s="6">
        <v>45063</v>
      </c>
      <c r="C19" s="6">
        <v>45064</v>
      </c>
      <c r="D19" s="4">
        <v>904.4</v>
      </c>
      <c r="E19" s="4">
        <v>904.4</v>
      </c>
      <c r="F19" s="9" t="s">
        <v>117</v>
      </c>
      <c r="G19" s="4">
        <f t="shared" si="0"/>
        <v>0</v>
      </c>
      <c r="H19" s="4" t="str">
        <f t="shared" si="1"/>
        <v>,202305171116540021</v>
      </c>
      <c r="I19" s="4" t="e">
        <f>VLOOKUP(A19,HOP!A:U,21,0)</f>
        <v>#N/A</v>
      </c>
      <c r="J19" s="4">
        <v>5.17</v>
      </c>
    </row>
    <row r="20" s="4" customFormat="1" hidden="1" spans="1:10">
      <c r="A20" s="5">
        <v>24196715921</v>
      </c>
      <c r="B20" s="6">
        <v>45063</v>
      </c>
      <c r="C20" s="6">
        <v>45064</v>
      </c>
      <c r="D20" s="4">
        <v>283.5</v>
      </c>
      <c r="E20" s="4">
        <v>283.5</v>
      </c>
      <c r="F20" s="9" t="s">
        <v>118</v>
      </c>
      <c r="G20" s="4">
        <f t="shared" si="0"/>
        <v>0</v>
      </c>
      <c r="H20" s="4" t="str">
        <f t="shared" si="1"/>
        <v>,202305171207130021</v>
      </c>
      <c r="I20" s="4" t="e">
        <f>VLOOKUP(A20,HOP!A:U,21,0)</f>
        <v>#N/A</v>
      </c>
      <c r="J20" s="4">
        <v>5.17</v>
      </c>
    </row>
    <row r="21" s="4" customFormat="1" hidden="1" spans="1:10">
      <c r="A21" s="5">
        <v>999224197210273</v>
      </c>
      <c r="B21" s="6">
        <v>45063</v>
      </c>
      <c r="C21" s="6">
        <v>45064</v>
      </c>
      <c r="D21" s="4">
        <v>292.5</v>
      </c>
      <c r="E21" s="4">
        <v>292.5</v>
      </c>
      <c r="F21" s="9" t="s">
        <v>119</v>
      </c>
      <c r="G21" s="4">
        <f t="shared" si="0"/>
        <v>0</v>
      </c>
      <c r="H21" s="4" t="str">
        <f t="shared" si="1"/>
        <v>,202305171238140025</v>
      </c>
      <c r="I21" s="4" t="e">
        <f>VLOOKUP(A21,HOP!A:U,21,0)</f>
        <v>#N/A</v>
      </c>
      <c r="J21" s="4">
        <v>5.17</v>
      </c>
    </row>
    <row r="23" spans="4:4">
      <c r="D23" s="4">
        <f>SUM(D2:D22)</f>
        <v>23077.26</v>
      </c>
    </row>
    <row r="24" spans="4:4">
      <c r="D24" s="4" t="s">
        <v>120</v>
      </c>
    </row>
    <row r="25" spans="1:3">
      <c r="A25" s="4" t="s">
        <v>121</v>
      </c>
      <c r="B25" s="4">
        <v>5488.55</v>
      </c>
      <c r="C25" s="4">
        <v>6045.18</v>
      </c>
    </row>
    <row r="26" spans="1:3">
      <c r="A26" s="4" t="s">
        <v>122</v>
      </c>
      <c r="B26" s="4">
        <v>9033</v>
      </c>
      <c r="C26" s="4">
        <v>9949.1</v>
      </c>
    </row>
    <row r="27" spans="1:3">
      <c r="A27" s="4" t="s">
        <v>123</v>
      </c>
      <c r="B27" s="4">
        <v>8555.71</v>
      </c>
      <c r="C27" s="4">
        <v>9423.41</v>
      </c>
    </row>
    <row r="28" spans="1:3">
      <c r="A28" s="4" t="s">
        <v>124</v>
      </c>
      <c r="B28" s="4">
        <f>SUBTOTAL(9,B25:B27)</f>
        <v>23077.26</v>
      </c>
      <c r="C28" s="4">
        <f>SUBTOTAL(9,C25:C27)</f>
        <v>25417.69</v>
      </c>
    </row>
    <row r="29" spans="1:1">
      <c r="A29" s="4" t="s">
        <v>125</v>
      </c>
    </row>
  </sheetData>
  <autoFilter ref="A1:X21">
    <filterColumn colId="8">
      <filters>
        <filter val="直采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C17" sqref="C17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126</v>
      </c>
      <c r="B1" s="2" t="s">
        <v>127</v>
      </c>
      <c r="C1" s="2" t="s">
        <v>128</v>
      </c>
      <c r="D1" s="2" t="s">
        <v>129</v>
      </c>
      <c r="E1" s="2" t="s">
        <v>13</v>
      </c>
      <c r="F1" s="2" t="s">
        <v>5</v>
      </c>
      <c r="G1" s="2" t="s">
        <v>6</v>
      </c>
      <c r="H1" s="2" t="s">
        <v>130</v>
      </c>
      <c r="I1" s="2" t="s">
        <v>131</v>
      </c>
      <c r="J1" s="2" t="s">
        <v>132</v>
      </c>
      <c r="K1" s="2" t="s">
        <v>133</v>
      </c>
      <c r="L1" s="2" t="s">
        <v>134</v>
      </c>
      <c r="M1" s="2" t="s">
        <v>135</v>
      </c>
      <c r="N1" s="2" t="s">
        <v>136</v>
      </c>
      <c r="O1" s="2" t="s">
        <v>137</v>
      </c>
      <c r="P1" s="2" t="s">
        <v>138</v>
      </c>
      <c r="Q1" s="2" t="s">
        <v>139</v>
      </c>
      <c r="R1" s="2" t="s">
        <v>140</v>
      </c>
      <c r="S1" s="2" t="s">
        <v>141</v>
      </c>
      <c r="T1" s="2" t="s">
        <v>142</v>
      </c>
      <c r="U1" s="2" t="s">
        <v>143</v>
      </c>
      <c r="V1" s="2" t="s">
        <v>144</v>
      </c>
    </row>
    <row r="2" s="1" customFormat="1" spans="1:22">
      <c r="A2" s="3">
        <v>999224180973541</v>
      </c>
      <c r="B2" s="1" t="s">
        <v>145</v>
      </c>
      <c r="C2" s="1" t="s">
        <v>146</v>
      </c>
      <c r="D2" s="1" t="s">
        <v>147</v>
      </c>
      <c r="E2" s="1" t="s">
        <v>89</v>
      </c>
      <c r="F2" s="1" t="s">
        <v>145</v>
      </c>
      <c r="G2" s="1" t="s">
        <v>148</v>
      </c>
      <c r="H2" s="1" t="s">
        <v>149</v>
      </c>
      <c r="I2" s="1" t="s">
        <v>150</v>
      </c>
      <c r="J2" s="1" t="s">
        <v>151</v>
      </c>
      <c r="K2" s="1" t="s">
        <v>150</v>
      </c>
      <c r="L2" s="1" t="s">
        <v>150</v>
      </c>
      <c r="M2" s="1" t="s">
        <v>152</v>
      </c>
      <c r="N2" s="1" t="s">
        <v>152</v>
      </c>
      <c r="O2" s="1" t="s">
        <v>153</v>
      </c>
      <c r="P2" s="1" t="s">
        <v>154</v>
      </c>
      <c r="Q2" s="1" t="s">
        <v>155</v>
      </c>
      <c r="R2" s="1" t="s">
        <v>156</v>
      </c>
      <c r="S2" s="1" t="s">
        <v>157</v>
      </c>
      <c r="T2" s="1" t="s">
        <v>158</v>
      </c>
      <c r="U2" s="1" t="s">
        <v>159</v>
      </c>
      <c r="V2" s="1" t="s">
        <v>160</v>
      </c>
    </row>
    <row r="3" s="1" customFormat="1" spans="1:22">
      <c r="A3" s="3">
        <v>999224162978203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148</v>
      </c>
      <c r="H3" s="1" t="s">
        <v>149</v>
      </c>
      <c r="I3" s="1" t="s">
        <v>166</v>
      </c>
      <c r="J3" s="1" t="s">
        <v>151</v>
      </c>
      <c r="K3" s="1" t="s">
        <v>166</v>
      </c>
      <c r="L3" s="1" t="s">
        <v>166</v>
      </c>
      <c r="M3" s="1" t="s">
        <v>152</v>
      </c>
      <c r="N3" s="1" t="s">
        <v>152</v>
      </c>
      <c r="O3" s="1" t="s">
        <v>153</v>
      </c>
      <c r="P3" s="1" t="s">
        <v>154</v>
      </c>
      <c r="Q3" s="1" t="s">
        <v>155</v>
      </c>
      <c r="R3" s="1" t="s">
        <v>167</v>
      </c>
      <c r="S3" s="1" t="s">
        <v>157</v>
      </c>
      <c r="T3" s="1" t="s">
        <v>158</v>
      </c>
      <c r="U3" s="1" t="s">
        <v>159</v>
      </c>
      <c r="V3" s="1" t="s">
        <v>160</v>
      </c>
    </row>
    <row r="4" s="1" customFormat="1" spans="1:22">
      <c r="A4" s="3">
        <v>999224161771471</v>
      </c>
      <c r="B4" s="1" t="s">
        <v>161</v>
      </c>
      <c r="C4" s="1" t="s">
        <v>168</v>
      </c>
      <c r="D4" s="1" t="s">
        <v>169</v>
      </c>
      <c r="E4" s="1" t="s">
        <v>70</v>
      </c>
      <c r="F4" s="1" t="s">
        <v>165</v>
      </c>
      <c r="G4" s="1" t="s">
        <v>148</v>
      </c>
      <c r="H4" s="1" t="s">
        <v>149</v>
      </c>
      <c r="I4" s="1" t="s">
        <v>170</v>
      </c>
      <c r="J4" s="1" t="s">
        <v>151</v>
      </c>
      <c r="K4" s="1" t="s">
        <v>170</v>
      </c>
      <c r="L4" s="1" t="s">
        <v>170</v>
      </c>
      <c r="M4" s="1" t="s">
        <v>152</v>
      </c>
      <c r="N4" s="1" t="s">
        <v>152</v>
      </c>
      <c r="O4" s="1" t="s">
        <v>153</v>
      </c>
      <c r="P4" s="1" t="s">
        <v>154</v>
      </c>
      <c r="Q4" s="1" t="s">
        <v>155</v>
      </c>
      <c r="R4" s="1" t="s">
        <v>171</v>
      </c>
      <c r="S4" s="1" t="s">
        <v>157</v>
      </c>
      <c r="T4" s="1" t="s">
        <v>158</v>
      </c>
      <c r="U4" s="1" t="s">
        <v>159</v>
      </c>
      <c r="V4" s="1" t="s">
        <v>160</v>
      </c>
    </row>
    <row r="5" s="1" customFormat="1" spans="1:22">
      <c r="A5" s="3">
        <v>999224161690900</v>
      </c>
      <c r="B5" s="1" t="s">
        <v>161</v>
      </c>
      <c r="C5" s="1" t="s">
        <v>172</v>
      </c>
      <c r="D5" s="1" t="s">
        <v>173</v>
      </c>
      <c r="E5" s="1" t="s">
        <v>174</v>
      </c>
      <c r="F5" s="1" t="s">
        <v>145</v>
      </c>
      <c r="G5" s="1" t="s">
        <v>148</v>
      </c>
      <c r="H5" s="1" t="s">
        <v>149</v>
      </c>
      <c r="I5" s="1" t="s">
        <v>175</v>
      </c>
      <c r="J5" s="1" t="s">
        <v>151</v>
      </c>
      <c r="K5" s="1" t="s">
        <v>175</v>
      </c>
      <c r="L5" s="1" t="s">
        <v>175</v>
      </c>
      <c r="M5" s="1" t="s">
        <v>152</v>
      </c>
      <c r="N5" s="1" t="s">
        <v>152</v>
      </c>
      <c r="O5" s="1" t="s">
        <v>153</v>
      </c>
      <c r="P5" s="1" t="s">
        <v>154</v>
      </c>
      <c r="Q5" s="1" t="s">
        <v>155</v>
      </c>
      <c r="R5" s="1" t="s">
        <v>176</v>
      </c>
      <c r="S5" s="1" t="s">
        <v>157</v>
      </c>
      <c r="T5" s="1" t="s">
        <v>158</v>
      </c>
      <c r="U5" s="1" t="s">
        <v>159</v>
      </c>
      <c r="V5" s="1" t="s">
        <v>160</v>
      </c>
    </row>
    <row r="6" s="1" customFormat="1" spans="1:22">
      <c r="A6" s="3">
        <v>24149414369</v>
      </c>
      <c r="B6" s="1" t="s">
        <v>177</v>
      </c>
      <c r="C6" s="1" t="s">
        <v>178</v>
      </c>
      <c r="D6" s="1" t="s">
        <v>179</v>
      </c>
      <c r="E6" s="1" t="s">
        <v>56</v>
      </c>
      <c r="F6" s="1" t="s">
        <v>165</v>
      </c>
      <c r="G6" s="1" t="s">
        <v>148</v>
      </c>
      <c r="H6" s="1" t="s">
        <v>149</v>
      </c>
      <c r="I6" s="1" t="s">
        <v>180</v>
      </c>
      <c r="J6" s="1" t="s">
        <v>151</v>
      </c>
      <c r="K6" s="1" t="s">
        <v>180</v>
      </c>
      <c r="L6" s="1" t="s">
        <v>180</v>
      </c>
      <c r="M6" s="1" t="s">
        <v>152</v>
      </c>
      <c r="N6" s="1" t="s">
        <v>152</v>
      </c>
      <c r="O6" s="1" t="s">
        <v>153</v>
      </c>
      <c r="P6" s="1" t="s">
        <v>154</v>
      </c>
      <c r="Q6" s="1" t="s">
        <v>155</v>
      </c>
      <c r="R6" s="1" t="s">
        <v>181</v>
      </c>
      <c r="S6" s="1" t="s">
        <v>157</v>
      </c>
      <c r="T6" s="1" t="s">
        <v>158</v>
      </c>
      <c r="U6" s="1" t="s">
        <v>159</v>
      </c>
      <c r="V6" s="1" t="s">
        <v>160</v>
      </c>
    </row>
    <row r="7" s="1" customFormat="1" spans="1:22">
      <c r="A7" s="3">
        <v>999224147360656</v>
      </c>
      <c r="B7" s="1" t="s">
        <v>177</v>
      </c>
      <c r="C7" s="1" t="s">
        <v>182</v>
      </c>
      <c r="D7" s="1" t="s">
        <v>183</v>
      </c>
      <c r="E7" s="1" t="s">
        <v>51</v>
      </c>
      <c r="F7" s="1" t="s">
        <v>165</v>
      </c>
      <c r="G7" s="1" t="s">
        <v>148</v>
      </c>
      <c r="H7" s="1" t="s">
        <v>149</v>
      </c>
      <c r="I7" s="1" t="s">
        <v>184</v>
      </c>
      <c r="J7" s="1" t="s">
        <v>151</v>
      </c>
      <c r="K7" s="1" t="s">
        <v>184</v>
      </c>
      <c r="L7" s="1" t="s">
        <v>184</v>
      </c>
      <c r="M7" s="1" t="s">
        <v>152</v>
      </c>
      <c r="N7" s="1" t="s">
        <v>152</v>
      </c>
      <c r="O7" s="1" t="s">
        <v>153</v>
      </c>
      <c r="P7" s="1" t="s">
        <v>154</v>
      </c>
      <c r="Q7" s="1" t="s">
        <v>155</v>
      </c>
      <c r="R7" s="1" t="s">
        <v>185</v>
      </c>
      <c r="S7" s="1" t="s">
        <v>157</v>
      </c>
      <c r="T7" s="1" t="s">
        <v>158</v>
      </c>
      <c r="U7" s="1" t="s">
        <v>159</v>
      </c>
      <c r="V7" s="1" t="s">
        <v>160</v>
      </c>
    </row>
    <row r="8" s="1" customFormat="1" spans="1:22">
      <c r="A8" s="3">
        <v>999224118722506</v>
      </c>
      <c r="B8" s="1" t="s">
        <v>186</v>
      </c>
      <c r="C8" s="1" t="s">
        <v>187</v>
      </c>
      <c r="D8" s="1" t="s">
        <v>188</v>
      </c>
      <c r="E8" s="1" t="s">
        <v>189</v>
      </c>
      <c r="F8" s="1" t="s">
        <v>145</v>
      </c>
      <c r="G8" s="1" t="s">
        <v>148</v>
      </c>
      <c r="H8" s="1" t="s">
        <v>149</v>
      </c>
      <c r="I8" s="1" t="s">
        <v>190</v>
      </c>
      <c r="J8" s="1" t="s">
        <v>151</v>
      </c>
      <c r="K8" s="1" t="s">
        <v>190</v>
      </c>
      <c r="L8" s="1" t="s">
        <v>190</v>
      </c>
      <c r="M8" s="1" t="s">
        <v>152</v>
      </c>
      <c r="N8" s="1" t="s">
        <v>152</v>
      </c>
      <c r="O8" s="1" t="s">
        <v>153</v>
      </c>
      <c r="P8" s="1" t="s">
        <v>154</v>
      </c>
      <c r="Q8" s="1" t="s">
        <v>155</v>
      </c>
      <c r="R8" s="1" t="s">
        <v>191</v>
      </c>
      <c r="S8" s="1" t="s">
        <v>157</v>
      </c>
      <c r="T8" s="1" t="s">
        <v>158</v>
      </c>
      <c r="U8" s="1" t="s">
        <v>192</v>
      </c>
      <c r="V8" s="1" t="s">
        <v>160</v>
      </c>
    </row>
    <row r="9" s="1" customFormat="1" spans="1:22">
      <c r="A9" s="3">
        <v>999223933307805</v>
      </c>
      <c r="B9" s="1" t="s">
        <v>193</v>
      </c>
      <c r="C9" s="1" t="s">
        <v>194</v>
      </c>
      <c r="D9" s="1" t="s">
        <v>195</v>
      </c>
      <c r="E9" s="1" t="s">
        <v>196</v>
      </c>
      <c r="F9" s="1" t="s">
        <v>145</v>
      </c>
      <c r="G9" s="1" t="s">
        <v>148</v>
      </c>
      <c r="H9" s="1" t="s">
        <v>149</v>
      </c>
      <c r="I9" s="1" t="s">
        <v>197</v>
      </c>
      <c r="J9" s="1" t="s">
        <v>151</v>
      </c>
      <c r="K9" s="1" t="s">
        <v>197</v>
      </c>
      <c r="L9" s="1" t="s">
        <v>197</v>
      </c>
      <c r="M9" s="1" t="s">
        <v>152</v>
      </c>
      <c r="N9" s="1" t="s">
        <v>152</v>
      </c>
      <c r="O9" s="1" t="s">
        <v>153</v>
      </c>
      <c r="P9" s="1" t="s">
        <v>154</v>
      </c>
      <c r="Q9" s="1" t="s">
        <v>155</v>
      </c>
      <c r="R9" s="1" t="s">
        <v>198</v>
      </c>
      <c r="S9" s="1" t="s">
        <v>157</v>
      </c>
      <c r="T9" s="1" t="s">
        <v>158</v>
      </c>
      <c r="U9" s="1" t="s">
        <v>192</v>
      </c>
      <c r="V9" s="1" t="s">
        <v>160</v>
      </c>
    </row>
    <row r="10" s="1" customFormat="1" spans="1:22">
      <c r="A10" s="3">
        <v>999223926692156</v>
      </c>
      <c r="B10" s="1" t="s">
        <v>193</v>
      </c>
      <c r="C10" s="1" t="s">
        <v>199</v>
      </c>
      <c r="D10" s="1" t="s">
        <v>195</v>
      </c>
      <c r="E10" s="1" t="s">
        <v>200</v>
      </c>
      <c r="F10" s="1" t="s">
        <v>201</v>
      </c>
      <c r="G10" s="1" t="s">
        <v>148</v>
      </c>
      <c r="H10" s="1" t="s">
        <v>149</v>
      </c>
      <c r="I10" s="1" t="s">
        <v>202</v>
      </c>
      <c r="J10" s="1" t="s">
        <v>151</v>
      </c>
      <c r="K10" s="1" t="s">
        <v>202</v>
      </c>
      <c r="L10" s="1" t="s">
        <v>202</v>
      </c>
      <c r="M10" s="1" t="s">
        <v>152</v>
      </c>
      <c r="N10" s="1" t="s">
        <v>152</v>
      </c>
      <c r="O10" s="1" t="s">
        <v>153</v>
      </c>
      <c r="P10" s="1" t="s">
        <v>154</v>
      </c>
      <c r="Q10" s="1" t="s">
        <v>155</v>
      </c>
      <c r="R10" s="1" t="s">
        <v>203</v>
      </c>
      <c r="S10" s="1" t="s">
        <v>157</v>
      </c>
      <c r="T10" s="1" t="s">
        <v>158</v>
      </c>
      <c r="U10" s="1" t="s">
        <v>192</v>
      </c>
      <c r="V10" s="1" t="s">
        <v>160</v>
      </c>
    </row>
    <row r="11" s="1" customFormat="1" spans="1:22">
      <c r="A11" s="3">
        <v>999223924677544</v>
      </c>
      <c r="B11" s="1" t="s">
        <v>193</v>
      </c>
      <c r="C11" s="1" t="s">
        <v>204</v>
      </c>
      <c r="D11" s="1" t="s">
        <v>195</v>
      </c>
      <c r="E11" s="1" t="s">
        <v>205</v>
      </c>
      <c r="F11" s="1" t="s">
        <v>161</v>
      </c>
      <c r="G11" s="1" t="s">
        <v>148</v>
      </c>
      <c r="H11" s="1" t="s">
        <v>149</v>
      </c>
      <c r="I11" s="1" t="s">
        <v>206</v>
      </c>
      <c r="J11" s="1" t="s">
        <v>151</v>
      </c>
      <c r="K11" s="1" t="s">
        <v>206</v>
      </c>
      <c r="L11" s="1" t="s">
        <v>206</v>
      </c>
      <c r="M11" s="1" t="s">
        <v>152</v>
      </c>
      <c r="N11" s="1" t="s">
        <v>152</v>
      </c>
      <c r="O11" s="1" t="s">
        <v>153</v>
      </c>
      <c r="P11" s="1" t="s">
        <v>154</v>
      </c>
      <c r="Q11" s="1" t="s">
        <v>155</v>
      </c>
      <c r="R11" s="1" t="s">
        <v>207</v>
      </c>
      <c r="S11" s="1" t="s">
        <v>157</v>
      </c>
      <c r="T11" s="1" t="s">
        <v>158</v>
      </c>
      <c r="U11" s="1" t="s">
        <v>192</v>
      </c>
      <c r="V11" s="1" t="s">
        <v>160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2023-06-02T01:20:15Z</dcterms:created>
  <dcterms:modified xsi:type="dcterms:W3CDTF">2023-06-02T01:59:47Z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446971724B2048A3857A81B84B1447CD_12</vt:lpwstr>
  </property>
</Properties>
</file>