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对账!$A$1:$W$12</definedName>
  </definedNames>
  <calcPr calcId="144525"/>
</workbook>
</file>

<file path=xl/sharedStrings.xml><?xml version="1.0" encoding="utf-8"?>
<sst xmlns="http://schemas.openxmlformats.org/spreadsheetml/2006/main" count="348" uniqueCount="161">
  <si>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</si>
  <si>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</si>
  <si>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</si>
  <si>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</si>
  <si>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</si>
  <si>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</si>
  <si>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</si>
  <si>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</si>
  <si>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</si>
  <si>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</si>
  <si>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</si>
  <si>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</si>
  <si>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</si>
  <si>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</si>
  <si>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</si>
  <si>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</si>
  <si>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</si>
  <si>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</si>
  <si>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</si>
  <si>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</si>
  <si>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</si>
  <si>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</si>
  <si>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</si>
  <si>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</si>
  <si>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</si>
  <si>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999223883820027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</si>
  <si>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</si>
  <si>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</si>
  <si>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</si>
  <si>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</si>
  <si>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</si>
  <si>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Wang/Ruojing</t>
  </si>
  <si>
    <t>CA363230531CNY</t>
  </si>
  <si>
    <t>未提现</t>
  </si>
  <si>
    <t>携程开票</t>
  </si>
  <si>
    <t xml:space="preserve">3298386	</t>
  </si>
  <si>
    <t xml:space="preserve">	</t>
  </si>
  <si>
    <t xml:space="preserve">999223998366620	</t>
  </si>
  <si>
    <t>[梅州]梅州白天鹅迎宾馆(100697959)</t>
  </si>
  <si>
    <t>商务江景双床房&lt;特惠促销&gt;&lt;双人入住&gt;&lt;双早&gt;&lt;日历房套餐高价值&gt;&lt;新酒店礼盒&gt;</t>
  </si>
  <si>
    <t>梁志伟,梁小萍,梁小敏,刘兴平</t>
  </si>
  <si>
    <t>取消</t>
  </si>
  <si>
    <t xml:space="preserve">999224064334494	</t>
  </si>
  <si>
    <t>[广州]广州阳光酒店(9848021)</t>
  </si>
  <si>
    <t>豪华套房&lt;双人入住&gt;&lt;内宾&gt;&lt;预付&gt;&lt;无早&gt;</t>
  </si>
  <si>
    <t>宋佳昊</t>
  </si>
  <si>
    <t xml:space="preserve">3345030	</t>
  </si>
  <si>
    <t xml:space="preserve">999224095123864	</t>
  </si>
  <si>
    <t>商务江景大床房&lt;超值特惠&gt;&lt;双人入住&gt;&lt;日历房套餐高价值&gt;&lt;单早&gt;&lt;新酒店礼盒&gt;</t>
  </si>
  <si>
    <t>何超</t>
  </si>
  <si>
    <t xml:space="preserve">999224131855594	</t>
  </si>
  <si>
    <t>[广州]广州白云宾馆(10091524)</t>
  </si>
  <si>
    <t>豪华双床房&lt;双人入住&gt;&lt;内宾&gt;&lt;预付&gt;&lt;无早&gt;</t>
  </si>
  <si>
    <t>黄怡梅</t>
  </si>
  <si>
    <t xml:space="preserve">3367016	</t>
  </si>
  <si>
    <t xml:space="preserve">999224152026878	</t>
  </si>
  <si>
    <t>[佛山]佛山顺德新世界酒店(67322891)</t>
  </si>
  <si>
    <t>豪华客房&lt;双人入住&gt;&lt;内宾&gt;&lt;预付&gt;&lt;无早&gt;</t>
  </si>
  <si>
    <t>叶晨</t>
  </si>
  <si>
    <t xml:space="preserve">3374452	</t>
  </si>
  <si>
    <t xml:space="preserve">999224157279041	</t>
  </si>
  <si>
    <t>[梅州]梅州昌盛豪生大酒店(45834822)</t>
  </si>
  <si>
    <t>柚见汝——非遗大床房&lt;超值特惠&gt;&lt;双人入住&gt;&lt;双早&gt;</t>
  </si>
  <si>
    <t>徐东玲</t>
  </si>
  <si>
    <t xml:space="preserve">582139	</t>
  </si>
  <si>
    <t xml:space="preserve">999224157428158	</t>
  </si>
  <si>
    <t>[香港]香港帝国酒店(Imperial Hotel)(808817)</t>
  </si>
  <si>
    <t>标准房&lt;双人入住&gt;&lt;内宾&gt;&lt;预付&gt;&lt;无早&gt;</t>
  </si>
  <si>
    <t>Liu/Lili</t>
  </si>
  <si>
    <t xml:space="preserve">3376220	</t>
  </si>
  <si>
    <t xml:space="preserve">HBD-87016-318-1706271	</t>
  </si>
  <si>
    <t xml:space="preserve">999223491279701	</t>
  </si>
  <si>
    <t>补单</t>
  </si>
  <si>
    <t>[香港]香港港岛海逸君绰酒店(Harbour Grand Hong Kong)(662841)</t>
  </si>
  <si>
    <t>高级海景客房(至少连住2晚及以上)&lt;特惠专享&gt;&lt;双人入住&gt;&lt;内宾&gt;&lt;无早&gt;</t>
  </si>
  <si>
    <t>Yan/Qiuhua,Chen/Jing</t>
  </si>
  <si>
    <t xml:space="preserve">3198925	</t>
  </si>
  <si>
    <t xml:space="preserve">999223802681168	</t>
  </si>
  <si>
    <t>[梅州]梅州白天鹅迎宾馆(662841)</t>
  </si>
  <si>
    <t>潘伟峰</t>
  </si>
  <si>
    <t xml:space="preserve">999224158626481	</t>
  </si>
  <si>
    <t>PAN/YUYU</t>
  </si>
  <si>
    <t xml:space="preserve">3376557	</t>
  </si>
  <si>
    <t xml:space="preserve">HBD-87016-318-1706311	</t>
  </si>
  <si>
    <t>,</t>
  </si>
  <si>
    <t>999224157279041</t>
  </si>
  <si>
    <t>202305151645370020</t>
  </si>
  <si>
    <t>999223491279701</t>
  </si>
  <si>
    <t>999223491279701此单多收536.8元待退回</t>
  </si>
  <si>
    <t>999223802681168</t>
  </si>
  <si>
    <t>202305121831390001</t>
  </si>
  <si>
    <t>房集：999223802681168此单多收9.92元待退回</t>
  </si>
  <si>
    <t>CNY 12161.35</t>
  </si>
  <si>
    <t>房集：i230601113947</t>
  </si>
  <si>
    <t>A230601114410228</t>
  </si>
  <si>
    <t>A230601114712911</t>
  </si>
  <si>
    <t>A230601115724911</t>
  </si>
  <si>
    <t>CNY / HKD 当前参考汇率: 1.105016487</t>
  </si>
  <si>
    <t>总计：12161.35 CNY/
13438.49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</si>
  <si>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</si>
  <si>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</si>
  <si>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</si>
  <si>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</si>
  <si>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</si>
  <si>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</si>
  <si>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</si>
  <si>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</si>
  <si>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</si>
  <si>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</si>
  <si>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</si>
  <si>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</si>
  <si>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</si>
  <si>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</si>
  <si>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</si>
  <si>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</si>
  <si>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</si>
  <si>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</si>
  <si>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</si>
  <si>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2023-05-15</t>
  </si>
  <si>
    <t>3376557</t>
  </si>
  <si>
    <t>香港帝国酒店</t>
  </si>
  <si>
    <t>PAN YUYU</t>
  </si>
  <si>
    <t>2023-05-16</t>
  </si>
  <si>
    <t>退房日周结</t>
  </si>
  <si>
    <t>501.97</t>
  </si>
  <si>
    <t>RMB</t>
  </si>
  <si>
    <t>0</t>
  </si>
  <si>
    <t>0.00</t>
  </si>
  <si>
    <t>携程国内直连(DD)</t>
  </si>
  <si>
    <t>01.011249</t>
  </si>
  <si>
    <t>2023-05-15 18:01:23</t>
  </si>
  <si>
    <t>否</t>
  </si>
  <si>
    <t>汇智国际旅游发展有限公司</t>
  </si>
  <si>
    <t>直连</t>
  </si>
  <si>
    <t>中国</t>
  </si>
  <si>
    <t>3376220</t>
  </si>
  <si>
    <t>Liu Lili</t>
  </si>
  <si>
    <t>2023-05-15 16:45:54</t>
  </si>
  <si>
    <t>3374452</t>
  </si>
  <si>
    <t>佛山顺德新世界酒店</t>
  </si>
  <si>
    <t>334.31</t>
  </si>
  <si>
    <t>2023-05-15 10:29:59</t>
  </si>
  <si>
    <t>2023-05-13</t>
  </si>
  <si>
    <t>3367016</t>
  </si>
  <si>
    <t>广州白云宾馆</t>
  </si>
  <si>
    <t>642.36</t>
  </si>
  <si>
    <t>2023-05-13 17:39:45</t>
  </si>
  <si>
    <t>2023-05-09</t>
  </si>
  <si>
    <t>3345030</t>
  </si>
  <si>
    <t>广州阳光酒店</t>
  </si>
  <si>
    <t>2023-05-12</t>
  </si>
  <si>
    <t>3850.12</t>
  </si>
  <si>
    <t>2023-05-09 12:04:44</t>
  </si>
  <si>
    <t>2023-04-27</t>
  </si>
  <si>
    <t>3298386</t>
  </si>
  <si>
    <t>香港九龙酒店</t>
  </si>
  <si>
    <t>Wang Ruojing</t>
  </si>
  <si>
    <t>2023-05-10</t>
  </si>
  <si>
    <t>5345.00</t>
  </si>
  <si>
    <t>2023-04-29 09:03:50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</si>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</sst>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647700</xdr:colOff>
      <xdr:row>49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08960"/>
          <a:ext cx="10149840" cy="5234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3" sqref="$A13:$XFD13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45056</v>
      </c>
      <c r="G2" s="6">
        <v>45062</v>
      </c>
      <c r="H2" s="4">
        <v>1</v>
      </c>
      <c r="I2" s="4">
        <v>6</v>
      </c>
      <c r="J2" s="4">
        <v>6</v>
      </c>
      <c r="K2" s="4" t="s">
        <v>30</v>
      </c>
      <c r="L2" s="4">
        <v>5345</v>
      </c>
      <c r="M2" s="4">
        <v>5345</v>
      </c>
      <c r="N2" s="4" t="s">
        <v>31</v>
      </c>
      <c r="O2" s="4" t="s">
        <v>32</v>
      </c>
      <c r="P2" s="4" t="s">
        <v>33</v>
      </c>
      <c r="Q2" s="4">
        <v>0</v>
      </c>
      <c r="R2" s="8">
        <v>45043</v>
      </c>
      <c r="S2" s="6">
        <v>45077</v>
      </c>
      <c r="T2" s="4" t="s">
        <v>34</v>
      </c>
      <c r="U2" s="4">
        <v>5345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45061</v>
      </c>
      <c r="G3" s="6">
        <v>45062</v>
      </c>
      <c r="H3" s="4">
        <v>4</v>
      </c>
      <c r="I3" s="4">
        <v>1</v>
      </c>
      <c r="J3" s="4">
        <v>4</v>
      </c>
      <c r="K3" s="4" t="s">
        <v>30</v>
      </c>
      <c r="L3" s="4">
        <v>1204</v>
      </c>
      <c r="M3" s="4">
        <v>1204</v>
      </c>
      <c r="N3" s="4" t="s">
        <v>40</v>
      </c>
      <c r="O3" s="4" t="s">
        <v>32</v>
      </c>
      <c r="P3" s="4" t="s">
        <v>33</v>
      </c>
      <c r="Q3" s="4">
        <v>0</v>
      </c>
      <c r="R3" s="8">
        <v>45050</v>
      </c>
      <c r="S3" s="6">
        <v>45077</v>
      </c>
      <c r="T3" s="4" t="s">
        <v>34</v>
      </c>
      <c r="U3" s="4">
        <v>1204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45061</v>
      </c>
      <c r="G4" s="6">
        <v>45062</v>
      </c>
      <c r="H4" s="4">
        <v>4</v>
      </c>
      <c r="I4" s="4">
        <v>1</v>
      </c>
      <c r="J4" s="4">
        <v>4</v>
      </c>
      <c r="K4" s="4" t="s">
        <v>30</v>
      </c>
      <c r="L4" s="4">
        <v>-1204</v>
      </c>
      <c r="M4" s="4">
        <v>-1204</v>
      </c>
      <c r="N4" s="4" t="s">
        <v>40</v>
      </c>
      <c r="O4" s="4" t="s">
        <v>32</v>
      </c>
      <c r="P4" s="4" t="s">
        <v>33</v>
      </c>
      <c r="Q4" s="4">
        <v>0</v>
      </c>
      <c r="R4" s="8">
        <v>45050</v>
      </c>
      <c r="S4" s="6">
        <v>45077</v>
      </c>
      <c r="T4" s="4" t="s">
        <v>34</v>
      </c>
      <c r="U4" s="4">
        <v>-1204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45058</v>
      </c>
      <c r="G5" s="6">
        <v>45062</v>
      </c>
      <c r="H5" s="4">
        <v>1</v>
      </c>
      <c r="I5" s="4">
        <v>4</v>
      </c>
      <c r="J5" s="4">
        <v>4</v>
      </c>
      <c r="K5" s="4" t="s">
        <v>30</v>
      </c>
      <c r="L5" s="4">
        <v>3850.12</v>
      </c>
      <c r="M5" s="4">
        <v>3850.12</v>
      </c>
      <c r="N5" s="4" t="s">
        <v>45</v>
      </c>
      <c r="O5" s="4" t="s">
        <v>32</v>
      </c>
      <c r="P5" s="4" t="s">
        <v>33</v>
      </c>
      <c r="Q5" s="4">
        <v>0</v>
      </c>
      <c r="R5" s="8">
        <v>45055</v>
      </c>
      <c r="S5" s="6">
        <v>45077</v>
      </c>
      <c r="T5" s="4" t="s">
        <v>34</v>
      </c>
      <c r="U5" s="4">
        <v>3850.12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38</v>
      </c>
      <c r="E6" s="4" t="s">
        <v>48</v>
      </c>
      <c r="F6" s="6">
        <v>45061</v>
      </c>
      <c r="G6" s="6">
        <v>45062</v>
      </c>
      <c r="H6" s="4">
        <v>1</v>
      </c>
      <c r="I6" s="4">
        <v>1</v>
      </c>
      <c r="J6" s="4">
        <v>1</v>
      </c>
      <c r="K6" s="4" t="s">
        <v>30</v>
      </c>
      <c r="L6" s="4">
        <v>283.5</v>
      </c>
      <c r="M6" s="4">
        <v>283.5</v>
      </c>
      <c r="N6" s="4" t="s">
        <v>49</v>
      </c>
      <c r="O6" s="4" t="s">
        <v>32</v>
      </c>
      <c r="P6" s="4" t="s">
        <v>33</v>
      </c>
      <c r="Q6" s="4">
        <v>0</v>
      </c>
      <c r="R6" s="8">
        <v>45057</v>
      </c>
      <c r="S6" s="6">
        <v>45077</v>
      </c>
      <c r="T6" s="4" t="s">
        <v>34</v>
      </c>
      <c r="U6" s="4">
        <v>283.5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47</v>
      </c>
      <c r="B7" s="4" t="s">
        <v>26</v>
      </c>
      <c r="C7" s="4" t="s">
        <v>41</v>
      </c>
      <c r="D7" s="4" t="s">
        <v>38</v>
      </c>
      <c r="E7" s="4" t="s">
        <v>48</v>
      </c>
      <c r="F7" s="6">
        <v>45061</v>
      </c>
      <c r="G7" s="6">
        <v>45062</v>
      </c>
      <c r="H7" s="4">
        <v>1</v>
      </c>
      <c r="I7" s="4">
        <v>1</v>
      </c>
      <c r="J7" s="4">
        <v>1</v>
      </c>
      <c r="K7" s="4" t="s">
        <v>30</v>
      </c>
      <c r="L7" s="4">
        <v>-283.5</v>
      </c>
      <c r="M7" s="4">
        <v>-283.5</v>
      </c>
      <c r="N7" s="4" t="s">
        <v>49</v>
      </c>
      <c r="O7" s="4" t="s">
        <v>32</v>
      </c>
      <c r="P7" s="4" t="s">
        <v>33</v>
      </c>
      <c r="Q7" s="4">
        <v>0</v>
      </c>
      <c r="R7" s="8">
        <v>45057</v>
      </c>
      <c r="S7" s="6">
        <v>45077</v>
      </c>
      <c r="T7" s="4" t="s">
        <v>34</v>
      </c>
      <c r="U7" s="4">
        <v>-283.5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45061</v>
      </c>
      <c r="G8" s="6">
        <v>45062</v>
      </c>
      <c r="H8" s="4">
        <v>1</v>
      </c>
      <c r="I8" s="4">
        <v>1</v>
      </c>
      <c r="J8" s="4">
        <v>1</v>
      </c>
      <c r="K8" s="4" t="s">
        <v>30</v>
      </c>
      <c r="L8" s="4">
        <v>642.36</v>
      </c>
      <c r="M8" s="4">
        <v>642.36</v>
      </c>
      <c r="N8" s="4" t="s">
        <v>53</v>
      </c>
      <c r="O8" s="4" t="s">
        <v>32</v>
      </c>
      <c r="P8" s="4" t="s">
        <v>33</v>
      </c>
      <c r="Q8" s="4">
        <v>0</v>
      </c>
      <c r="R8" s="8">
        <v>45059</v>
      </c>
      <c r="S8" s="6">
        <v>45077</v>
      </c>
      <c r="T8" s="4" t="s">
        <v>34</v>
      </c>
      <c r="U8" s="4">
        <v>642.36</v>
      </c>
      <c r="V8" s="4">
        <v>0</v>
      </c>
      <c r="W8" s="4">
        <v>0</v>
      </c>
      <c r="X8" s="4" t="s">
        <v>54</v>
      </c>
      <c r="Y8" s="4" t="s">
        <v>36</v>
      </c>
    </row>
    <row r="9" s="4" customFormat="1" spans="1:25">
      <c r="A9" s="4" t="s">
        <v>55</v>
      </c>
      <c r="B9" s="4" t="s">
        <v>26</v>
      </c>
      <c r="C9" s="4" t="s">
        <v>27</v>
      </c>
      <c r="D9" s="4" t="s">
        <v>56</v>
      </c>
      <c r="E9" s="4" t="s">
        <v>57</v>
      </c>
      <c r="F9" s="6">
        <v>45061</v>
      </c>
      <c r="G9" s="6">
        <v>45062</v>
      </c>
      <c r="H9" s="4">
        <v>1</v>
      </c>
      <c r="I9" s="4">
        <v>1</v>
      </c>
      <c r="J9" s="4">
        <v>1</v>
      </c>
      <c r="K9" s="4" t="s">
        <v>30</v>
      </c>
      <c r="L9" s="4">
        <v>334.31</v>
      </c>
      <c r="M9" s="4">
        <v>334.31</v>
      </c>
      <c r="N9" s="4" t="s">
        <v>58</v>
      </c>
      <c r="O9" s="4" t="s">
        <v>32</v>
      </c>
      <c r="P9" s="4" t="s">
        <v>33</v>
      </c>
      <c r="Q9" s="4">
        <v>0</v>
      </c>
      <c r="R9" s="8">
        <v>45061</v>
      </c>
      <c r="S9" s="6">
        <v>45077</v>
      </c>
      <c r="T9" s="4" t="s">
        <v>34</v>
      </c>
      <c r="U9" s="4">
        <v>334.31</v>
      </c>
      <c r="V9" s="4">
        <v>0</v>
      </c>
      <c r="W9" s="4">
        <v>0</v>
      </c>
      <c r="X9" s="4" t="s">
        <v>59</v>
      </c>
      <c r="Y9" s="4" t="s">
        <v>36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45061</v>
      </c>
      <c r="G10" s="6">
        <v>45062</v>
      </c>
      <c r="H10" s="4">
        <v>1</v>
      </c>
      <c r="I10" s="4">
        <v>1</v>
      </c>
      <c r="J10" s="4">
        <v>1</v>
      </c>
      <c r="K10" s="4" t="s">
        <v>30</v>
      </c>
      <c r="L10" s="4">
        <v>438.9</v>
      </c>
      <c r="M10" s="4">
        <v>438.9</v>
      </c>
      <c r="N10" s="4" t="s">
        <v>63</v>
      </c>
      <c r="O10" s="4" t="s">
        <v>32</v>
      </c>
      <c r="P10" s="4" t="s">
        <v>33</v>
      </c>
      <c r="Q10" s="4">
        <v>0</v>
      </c>
      <c r="R10" s="8">
        <v>45061</v>
      </c>
      <c r="S10" s="6">
        <v>45077</v>
      </c>
      <c r="T10" s="4" t="s">
        <v>34</v>
      </c>
      <c r="U10" s="4">
        <v>438.9</v>
      </c>
      <c r="V10" s="4">
        <v>0</v>
      </c>
      <c r="W10" s="4">
        <v>0</v>
      </c>
      <c r="X10" s="4" t="s">
        <v>36</v>
      </c>
      <c r="Y10" s="4" t="s">
        <v>64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45061</v>
      </c>
      <c r="G11" s="6">
        <v>45062</v>
      </c>
      <c r="H11" s="4">
        <v>1</v>
      </c>
      <c r="I11" s="4">
        <v>1</v>
      </c>
      <c r="J11" s="4">
        <v>1</v>
      </c>
      <c r="K11" s="4" t="s">
        <v>30</v>
      </c>
      <c r="L11" s="4">
        <v>501.97</v>
      </c>
      <c r="M11" s="4">
        <v>501.97</v>
      </c>
      <c r="N11" s="4" t="s">
        <v>68</v>
      </c>
      <c r="O11" s="4" t="s">
        <v>32</v>
      </c>
      <c r="P11" s="4" t="s">
        <v>33</v>
      </c>
      <c r="Q11" s="4">
        <v>0</v>
      </c>
      <c r="R11" s="8">
        <v>45061</v>
      </c>
      <c r="S11" s="6">
        <v>45077</v>
      </c>
      <c r="T11" s="4" t="s">
        <v>34</v>
      </c>
      <c r="U11" s="4">
        <v>501.97</v>
      </c>
      <c r="V11" s="4">
        <v>0</v>
      </c>
      <c r="W11" s="4">
        <v>0</v>
      </c>
      <c r="X11" s="4" t="s">
        <v>69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72</v>
      </c>
      <c r="D12" s="4" t="s">
        <v>73</v>
      </c>
      <c r="E12" s="4" t="s">
        <v>74</v>
      </c>
      <c r="F12" s="6">
        <v>45045</v>
      </c>
      <c r="G12" s="6">
        <v>45048</v>
      </c>
      <c r="H12" s="4">
        <v>2</v>
      </c>
      <c r="I12" s="4">
        <v>3</v>
      </c>
      <c r="J12" s="4">
        <v>6</v>
      </c>
      <c r="K12" s="4" t="s">
        <v>30</v>
      </c>
      <c r="L12" s="4">
        <v>536.8</v>
      </c>
      <c r="M12" s="4">
        <v>536.8</v>
      </c>
      <c r="N12" s="4" t="s">
        <v>75</v>
      </c>
      <c r="O12" s="4" t="s">
        <v>32</v>
      </c>
      <c r="P12" s="4" t="s">
        <v>33</v>
      </c>
      <c r="Q12" s="4">
        <v>0</v>
      </c>
      <c r="R12" s="8">
        <v>45021.0343055556</v>
      </c>
      <c r="S12" s="6">
        <v>45077</v>
      </c>
      <c r="T12" s="4" t="s">
        <v>34</v>
      </c>
      <c r="U12" s="4">
        <v>536.8</v>
      </c>
      <c r="V12" s="4">
        <v>0</v>
      </c>
      <c r="W12" s="4">
        <v>0</v>
      </c>
      <c r="X12" s="4" t="s">
        <v>76</v>
      </c>
      <c r="Y12" s="4" t="s">
        <v>36</v>
      </c>
    </row>
    <row r="13" s="4" customFormat="1" spans="1:25">
      <c r="A13" s="4" t="s">
        <v>77</v>
      </c>
      <c r="B13" s="4" t="s">
        <v>26</v>
      </c>
      <c r="C13" s="4" t="s">
        <v>72</v>
      </c>
      <c r="D13" s="4" t="s">
        <v>78</v>
      </c>
      <c r="E13" s="4" t="s">
        <v>48</v>
      </c>
      <c r="F13" s="6">
        <v>45039</v>
      </c>
      <c r="G13" s="6">
        <v>45040</v>
      </c>
      <c r="H13" s="4">
        <v>1</v>
      </c>
      <c r="I13" s="4">
        <v>1</v>
      </c>
      <c r="J13" s="4">
        <v>1</v>
      </c>
      <c r="K13" s="4" t="s">
        <v>30</v>
      </c>
      <c r="L13" s="4">
        <v>9.92</v>
      </c>
      <c r="M13" s="4">
        <v>9.92</v>
      </c>
      <c r="N13" s="4" t="s">
        <v>79</v>
      </c>
      <c r="O13" s="4" t="s">
        <v>32</v>
      </c>
      <c r="P13" s="4" t="s">
        <v>33</v>
      </c>
      <c r="Q13" s="4">
        <v>0</v>
      </c>
      <c r="R13" s="8">
        <v>45039.5436342593</v>
      </c>
      <c r="S13" s="6">
        <v>45077</v>
      </c>
      <c r="T13" s="4" t="s">
        <v>34</v>
      </c>
      <c r="U13" s="4">
        <v>9.92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66</v>
      </c>
      <c r="E14" s="4" t="s">
        <v>67</v>
      </c>
      <c r="F14" s="6">
        <v>45061</v>
      </c>
      <c r="G14" s="6">
        <v>45062</v>
      </c>
      <c r="H14" s="4">
        <v>1</v>
      </c>
      <c r="I14" s="4">
        <v>1</v>
      </c>
      <c r="J14" s="4">
        <v>1</v>
      </c>
      <c r="K14" s="4" t="s">
        <v>30</v>
      </c>
      <c r="L14" s="4">
        <v>501.97</v>
      </c>
      <c r="M14" s="4">
        <v>501.97</v>
      </c>
      <c r="N14" s="4" t="s">
        <v>81</v>
      </c>
      <c r="O14" s="4" t="s">
        <v>32</v>
      </c>
      <c r="P14" s="4" t="s">
        <v>33</v>
      </c>
      <c r="Q14" s="4">
        <v>0</v>
      </c>
      <c r="R14" s="8">
        <v>45061</v>
      </c>
      <c r="S14" s="6">
        <v>45077</v>
      </c>
      <c r="T14" s="4" t="s">
        <v>34</v>
      </c>
      <c r="U14" s="4">
        <v>501.97</v>
      </c>
      <c r="V14" s="4">
        <v>0</v>
      </c>
      <c r="W14" s="4">
        <v>0</v>
      </c>
      <c r="X14" s="4" t="s">
        <v>82</v>
      </c>
      <c r="Y14" s="4" t="s">
        <v>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"/>
  <sheetViews>
    <sheetView tabSelected="1" workbookViewId="0">
      <selection activeCell="A16" sqref="A16:C21"/>
    </sheetView>
  </sheetViews>
  <sheetFormatPr defaultColWidth="10" defaultRowHeight="14.4"/>
  <cols>
    <col min="1" max="1" width="17" style="4" customWidth="1"/>
    <col min="2" max="3" width="10.7777777777778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</v>
      </c>
    </row>
    <row r="2" s="4" customFormat="1" spans="1:9">
      <c r="A2" s="5">
        <v>999223883820027</v>
      </c>
      <c r="B2" s="6">
        <v>45056</v>
      </c>
      <c r="C2" s="6">
        <v>45062</v>
      </c>
      <c r="D2" s="4">
        <v>5345</v>
      </c>
      <c r="E2" s="4" t="str">
        <f>VLOOKUP(A2,HOP!A:L,12,0)</f>
        <v>5345.00</v>
      </c>
      <c r="F2" s="4" t="str">
        <f>VLOOKUP(A2,HOP!A:C,3,0)</f>
        <v>3298386</v>
      </c>
      <c r="G2" s="4">
        <f>D2-E2</f>
        <v>0</v>
      </c>
      <c r="H2" s="4" t="str">
        <f>$H$1&amp;F2</f>
        <v>,3298386</v>
      </c>
      <c r="I2" s="4" t="str">
        <f>VLOOKUP(A2,HOP!A:U,21,0)</f>
        <v>直采</v>
      </c>
    </row>
    <row r="3" s="4" customFormat="1" hidden="1" spans="1:9">
      <c r="A3" s="5">
        <v>999223998366620</v>
      </c>
      <c r="B3" s="6">
        <v>45061</v>
      </c>
      <c r="C3" s="6">
        <v>45062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12" si="0">D3-E3</f>
        <v>#N/A</v>
      </c>
      <c r="H3" s="4" t="e">
        <f t="shared" ref="H3:H12" si="1">$H$1&amp;F3</f>
        <v>#N/A</v>
      </c>
      <c r="I3" s="4" t="e">
        <f>VLOOKUP(A3,HOP!A:U,21,0)</f>
        <v>#N/A</v>
      </c>
    </row>
    <row r="4" s="4" customFormat="1" spans="1:9">
      <c r="A4" s="5">
        <v>999224064334494</v>
      </c>
      <c r="B4" s="6">
        <v>45058</v>
      </c>
      <c r="C4" s="6">
        <v>45062</v>
      </c>
      <c r="D4" s="4">
        <v>3850.12</v>
      </c>
      <c r="E4" s="4" t="str">
        <f>VLOOKUP(A4,HOP!A:L,12,0)</f>
        <v>3850.12</v>
      </c>
      <c r="F4" s="4" t="str">
        <f>VLOOKUP(A4,HOP!A:C,3,0)</f>
        <v>3345030</v>
      </c>
      <c r="G4" s="4">
        <f t="shared" si="0"/>
        <v>0</v>
      </c>
      <c r="H4" s="4" t="str">
        <f t="shared" si="1"/>
        <v>,3345030</v>
      </c>
      <c r="I4" s="4" t="str">
        <f>VLOOKUP(A4,HOP!A:U,21,0)</f>
        <v>直连</v>
      </c>
    </row>
    <row r="5" s="4" customFormat="1" hidden="1" spans="1:9">
      <c r="A5" s="5">
        <v>999224095123864</v>
      </c>
      <c r="B5" s="6">
        <v>45061</v>
      </c>
      <c r="C5" s="6">
        <v>45062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999224131855594</v>
      </c>
      <c r="B6" s="6">
        <v>45061</v>
      </c>
      <c r="C6" s="6">
        <v>45062</v>
      </c>
      <c r="D6" s="4">
        <v>642.36</v>
      </c>
      <c r="E6" s="4" t="str">
        <f>VLOOKUP(A6,HOP!A:L,12,0)</f>
        <v>642.36</v>
      </c>
      <c r="F6" s="4" t="str">
        <f>VLOOKUP(A6,HOP!A:C,3,0)</f>
        <v>3367016</v>
      </c>
      <c r="G6" s="4">
        <f t="shared" si="0"/>
        <v>0</v>
      </c>
      <c r="H6" s="4" t="str">
        <f t="shared" si="1"/>
        <v>,3367016</v>
      </c>
      <c r="I6" s="4" t="str">
        <f>VLOOKUP(A6,HOP!A:U,21,0)</f>
        <v>直连</v>
      </c>
    </row>
    <row r="7" s="4" customFormat="1" spans="1:9">
      <c r="A7" s="5">
        <v>999224152026878</v>
      </c>
      <c r="B7" s="6">
        <v>45061</v>
      </c>
      <c r="C7" s="6">
        <v>45062</v>
      </c>
      <c r="D7" s="4">
        <v>334.31</v>
      </c>
      <c r="E7" s="4" t="str">
        <f>VLOOKUP(A7,HOP!A:L,12,0)</f>
        <v>334.31</v>
      </c>
      <c r="F7" s="4" t="str">
        <f>VLOOKUP(A7,HOP!A:C,3,0)</f>
        <v>3374452</v>
      </c>
      <c r="G7" s="4">
        <f t="shared" si="0"/>
        <v>0</v>
      </c>
      <c r="H7" s="4" t="str">
        <f t="shared" si="1"/>
        <v>,3374452</v>
      </c>
      <c r="I7" s="4" t="str">
        <f>VLOOKUP(A7,HOP!A:U,21,0)</f>
        <v>直连</v>
      </c>
    </row>
    <row r="8" s="4" customFormat="1" hidden="1" spans="1:10">
      <c r="A8" s="9" t="s">
        <v>85</v>
      </c>
      <c r="B8" s="6">
        <v>45061</v>
      </c>
      <c r="C8" s="6">
        <v>45062</v>
      </c>
      <c r="D8" s="4">
        <v>438.9</v>
      </c>
      <c r="E8" s="4">
        <v>438.9</v>
      </c>
      <c r="F8" s="10" t="s">
        <v>86</v>
      </c>
      <c r="G8" s="4">
        <f t="shared" si="0"/>
        <v>0</v>
      </c>
      <c r="H8" s="4" t="str">
        <f t="shared" si="1"/>
        <v>,202305151645370020</v>
      </c>
      <c r="I8" s="4" t="e">
        <f>VLOOKUP(A8,HOP!A:U,21,0)</f>
        <v>#N/A</v>
      </c>
      <c r="J8" s="4">
        <v>5.15</v>
      </c>
    </row>
    <row r="9" s="4" customFormat="1" spans="1:9">
      <c r="A9" s="5">
        <v>999224157428158</v>
      </c>
      <c r="B9" s="6">
        <v>45061</v>
      </c>
      <c r="C9" s="6">
        <v>45062</v>
      </c>
      <c r="D9" s="4">
        <v>501.97</v>
      </c>
      <c r="E9" s="4" t="str">
        <f>VLOOKUP(A9,HOP!A:L,12,0)</f>
        <v>501.97</v>
      </c>
      <c r="F9" s="4" t="str">
        <f>VLOOKUP(A9,HOP!A:C,3,0)</f>
        <v>3376220</v>
      </c>
      <c r="G9" s="4">
        <f t="shared" si="0"/>
        <v>0</v>
      </c>
      <c r="H9" s="4" t="str">
        <f t="shared" si="1"/>
        <v>,3376220</v>
      </c>
      <c r="I9" s="4" t="str">
        <f>VLOOKUP(A9,HOP!A:U,21,0)</f>
        <v>直连</v>
      </c>
    </row>
    <row r="10" s="4" customFormat="1" spans="1:11">
      <c r="A10" s="9" t="s">
        <v>87</v>
      </c>
      <c r="B10" s="6">
        <v>45045</v>
      </c>
      <c r="C10" s="6">
        <v>45048</v>
      </c>
      <c r="D10" s="4">
        <v>536.8</v>
      </c>
      <c r="E10" s="4" t="e">
        <f>VLOOKUP(A10,HOP!A:L,12,0)</f>
        <v>#N/A</v>
      </c>
      <c r="F10" s="4">
        <v>3198925</v>
      </c>
      <c r="G10" s="4" t="e">
        <f t="shared" si="0"/>
        <v>#N/A</v>
      </c>
      <c r="H10" s="4" t="str">
        <f t="shared" si="1"/>
        <v>,3198925</v>
      </c>
      <c r="I10" s="4" t="e">
        <f>VLOOKUP(A10,HOP!A:U,21,0)</f>
        <v>#N/A</v>
      </c>
      <c r="K10" s="4" t="s">
        <v>88</v>
      </c>
    </row>
    <row r="11" s="4" customFormat="1" hidden="1" spans="1:11">
      <c r="A11" s="9" t="s">
        <v>89</v>
      </c>
      <c r="B11" s="6">
        <v>45039</v>
      </c>
      <c r="C11" s="6">
        <v>45040</v>
      </c>
      <c r="D11" s="4">
        <v>9.92</v>
      </c>
      <c r="E11" s="4" t="e">
        <f>VLOOKUP(A11,HOP!A:L,12,0)</f>
        <v>#N/A</v>
      </c>
      <c r="F11" s="11" t="s">
        <v>90</v>
      </c>
      <c r="G11" s="4" t="e">
        <f t="shared" si="0"/>
        <v>#N/A</v>
      </c>
      <c r="H11" s="4" t="str">
        <f t="shared" si="1"/>
        <v>,202305121831390001</v>
      </c>
      <c r="I11" s="4" t="e">
        <f>VLOOKUP(A11,HOP!A:U,21,0)</f>
        <v>#N/A</v>
      </c>
      <c r="J11" s="4">
        <v>5.12</v>
      </c>
      <c r="K11" s="4" t="s">
        <v>91</v>
      </c>
    </row>
    <row r="12" s="4" customFormat="1" spans="1:9">
      <c r="A12" s="5">
        <v>999224158626481</v>
      </c>
      <c r="B12" s="6">
        <v>45061</v>
      </c>
      <c r="C12" s="6">
        <v>45062</v>
      </c>
      <c r="D12" s="4">
        <v>501.97</v>
      </c>
      <c r="E12" s="4" t="str">
        <f>VLOOKUP(A12,HOP!A:L,12,0)</f>
        <v>501.97</v>
      </c>
      <c r="F12" s="4" t="str">
        <f>VLOOKUP(A12,HOP!A:C,3,0)</f>
        <v>3376557</v>
      </c>
      <c r="G12" s="4">
        <f t="shared" si="0"/>
        <v>0</v>
      </c>
      <c r="H12" s="4" t="str">
        <f t="shared" si="1"/>
        <v>,3376557</v>
      </c>
      <c r="I12" s="4" t="str">
        <f>VLOOKUP(A12,HOP!A:U,21,0)</f>
        <v>直连</v>
      </c>
    </row>
    <row r="14" spans="4:4">
      <c r="D14" s="4">
        <f>SUM(D2:D13)</f>
        <v>12161.35</v>
      </c>
    </row>
    <row r="15" spans="4:4">
      <c r="D15" s="4" t="s">
        <v>92</v>
      </c>
    </row>
    <row r="16" spans="1:3">
      <c r="A16" s="4" t="s">
        <v>93</v>
      </c>
      <c r="B16" s="4">
        <v>438.9</v>
      </c>
      <c r="C16" s="4">
        <v>484.99</v>
      </c>
    </row>
    <row r="17" spans="1:3">
      <c r="A17" s="4" t="s">
        <v>94</v>
      </c>
      <c r="B17" s="4">
        <v>546.72</v>
      </c>
      <c r="C17" s="4">
        <v>604.13</v>
      </c>
    </row>
    <row r="18" spans="1:3">
      <c r="A18" s="4" t="s">
        <v>95</v>
      </c>
      <c r="B18" s="4">
        <v>5345</v>
      </c>
      <c r="C18" s="4">
        <v>5906.31</v>
      </c>
    </row>
    <row r="19" spans="1:3">
      <c r="A19" s="4" t="s">
        <v>96</v>
      </c>
      <c r="B19" s="4">
        <v>5830.73</v>
      </c>
      <c r="C19" s="4">
        <v>6443.06</v>
      </c>
    </row>
    <row r="20" spans="1:3">
      <c r="A20" s="4" t="s">
        <v>97</v>
      </c>
      <c r="B20" s="4">
        <f>SUBTOTAL(9,B16:B19)</f>
        <v>12161.35</v>
      </c>
      <c r="C20" s="4">
        <f>SUBTOTAL(9,C16:C19)</f>
        <v>13438.49</v>
      </c>
    </row>
    <row r="21" spans="1:1">
      <c r="A21" s="4" t="s">
        <v>98</v>
      </c>
    </row>
  </sheetData>
  <autoFilter ref="A1:W12">
    <filterColumn colId="3">
      <filters>
        <filter val="334.31"/>
        <filter val="9.92"/>
        <filter val="3850.12"/>
        <filter val="5345"/>
        <filter val="642.36"/>
        <filter val="501.97"/>
        <filter val="536.8"/>
        <filter val="438.9"/>
      </filters>
    </filterColumn>
    <filterColumn colId="7">
      <filters>
        <filter val=",3345030"/>
        <filter val=",3376220"/>
        <filter val=",3374452"/>
        <filter val=",3198925"/>
        <filter val=",3298386"/>
        <filter val=",3367016"/>
        <filter val=",3376557"/>
      </filters>
    </filterColumn>
    <extLst/>
  </autoFilter>
  <conditionalFormatting sqref="A1:A18 A2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F20" sqref="F20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999224158626481</v>
      </c>
      <c r="B2" s="1" t="s">
        <v>118</v>
      </c>
      <c r="C2" s="1" t="s">
        <v>119</v>
      </c>
      <c r="D2" s="1" t="s">
        <v>120</v>
      </c>
      <c r="E2" s="1" t="s">
        <v>121</v>
      </c>
      <c r="F2" s="1" t="s">
        <v>118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999224157428158</v>
      </c>
      <c r="B3" s="1" t="s">
        <v>118</v>
      </c>
      <c r="C3" s="1" t="s">
        <v>135</v>
      </c>
      <c r="D3" s="1" t="s">
        <v>120</v>
      </c>
      <c r="E3" s="1" t="s">
        <v>136</v>
      </c>
      <c r="F3" s="1" t="s">
        <v>118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124</v>
      </c>
      <c r="L3" s="1" t="s">
        <v>124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137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3">
        <v>999224152026878</v>
      </c>
      <c r="B4" s="1" t="s">
        <v>118</v>
      </c>
      <c r="C4" s="1" t="s">
        <v>138</v>
      </c>
      <c r="D4" s="1" t="s">
        <v>139</v>
      </c>
      <c r="E4" s="1" t="s">
        <v>58</v>
      </c>
      <c r="F4" s="1" t="s">
        <v>118</v>
      </c>
      <c r="G4" s="1" t="s">
        <v>122</v>
      </c>
      <c r="H4" s="1" t="s">
        <v>123</v>
      </c>
      <c r="I4" s="1" t="s">
        <v>140</v>
      </c>
      <c r="J4" s="1" t="s">
        <v>125</v>
      </c>
      <c r="K4" s="1" t="s">
        <v>140</v>
      </c>
      <c r="L4" s="1" t="s">
        <v>140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141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3">
        <v>999224131855594</v>
      </c>
      <c r="B5" s="1" t="s">
        <v>142</v>
      </c>
      <c r="C5" s="1" t="s">
        <v>143</v>
      </c>
      <c r="D5" s="1" t="s">
        <v>144</v>
      </c>
      <c r="E5" s="1" t="s">
        <v>53</v>
      </c>
      <c r="F5" s="1" t="s">
        <v>118</v>
      </c>
      <c r="G5" s="1" t="s">
        <v>122</v>
      </c>
      <c r="H5" s="1" t="s">
        <v>123</v>
      </c>
      <c r="I5" s="1" t="s">
        <v>145</v>
      </c>
      <c r="J5" s="1" t="s">
        <v>125</v>
      </c>
      <c r="K5" s="1" t="s">
        <v>145</v>
      </c>
      <c r="L5" s="1" t="s">
        <v>145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146</v>
      </c>
      <c r="S5" s="1" t="s">
        <v>131</v>
      </c>
      <c r="T5" s="1" t="s">
        <v>132</v>
      </c>
      <c r="U5" s="1" t="s">
        <v>133</v>
      </c>
      <c r="V5" s="1" t="s">
        <v>134</v>
      </c>
    </row>
    <row r="6" s="1" customFormat="1" spans="1:22">
      <c r="A6" s="3">
        <v>999224064334494</v>
      </c>
      <c r="B6" s="1" t="s">
        <v>147</v>
      </c>
      <c r="C6" s="1" t="s">
        <v>148</v>
      </c>
      <c r="D6" s="1" t="s">
        <v>149</v>
      </c>
      <c r="E6" s="1" t="s">
        <v>45</v>
      </c>
      <c r="F6" s="1" t="s">
        <v>150</v>
      </c>
      <c r="G6" s="1" t="s">
        <v>122</v>
      </c>
      <c r="H6" s="1" t="s">
        <v>123</v>
      </c>
      <c r="I6" s="1" t="s">
        <v>151</v>
      </c>
      <c r="J6" s="1" t="s">
        <v>125</v>
      </c>
      <c r="K6" s="1" t="s">
        <v>151</v>
      </c>
      <c r="L6" s="1" t="s">
        <v>151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129</v>
      </c>
      <c r="R6" s="1" t="s">
        <v>152</v>
      </c>
      <c r="S6" s="1" t="s">
        <v>131</v>
      </c>
      <c r="T6" s="1" t="s">
        <v>132</v>
      </c>
      <c r="U6" s="1" t="s">
        <v>133</v>
      </c>
      <c r="V6" s="1" t="s">
        <v>134</v>
      </c>
    </row>
    <row r="7" s="1" customFormat="1" spans="1:22">
      <c r="A7" s="3">
        <v>999223883820027</v>
      </c>
      <c r="B7" s="1" t="s">
        <v>153</v>
      </c>
      <c r="C7" s="1" t="s">
        <v>154</v>
      </c>
      <c r="D7" s="1" t="s">
        <v>155</v>
      </c>
      <c r="E7" s="1" t="s">
        <v>156</v>
      </c>
      <c r="F7" s="1" t="s">
        <v>157</v>
      </c>
      <c r="G7" s="1" t="s">
        <v>122</v>
      </c>
      <c r="H7" s="1" t="s">
        <v>123</v>
      </c>
      <c r="I7" s="1" t="s">
        <v>158</v>
      </c>
      <c r="J7" s="1" t="s">
        <v>125</v>
      </c>
      <c r="K7" s="1" t="s">
        <v>158</v>
      </c>
      <c r="L7" s="1" t="s">
        <v>158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129</v>
      </c>
      <c r="R7" s="1" t="s">
        <v>159</v>
      </c>
      <c r="S7" s="1" t="s">
        <v>131</v>
      </c>
      <c r="T7" s="1" t="s">
        <v>132</v>
      </c>
      <c r="U7" s="1" t="s">
        <v>160</v>
      </c>
      <c r="V7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2023-05-31T01:15:00Z</dcterms:created>
  <dcterms:modified xsi:type="dcterms:W3CDTF">2023-06-01T04:02:58Z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BF507A04472B4C8FB811316DFA3474D3_12</vt:lpwstr>
  </property>
  <property fmtid="{D5CDD505-2E9C-101B-9397-08002B2CF9AE}" pid="3" name="KSOProductBuildVer">
    <vt:lpwstr>2052-11.1.0.14309</vt:lpwstr>
  </property>
</Properties>
</file>