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<sst xmlns="http://schemas.openxmlformats.org/spreadsheetml/2006/main" count="367" uniqueCount="163">
  <si>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</si>
  <si>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</si>
  <si>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</si>
  <si>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</si>
  <si>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</si>
  <si>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</si>
  <si>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</si>
  <si>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</si>
  <si>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</si>
  <si>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</si>
  <si>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</si>
  <si>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</si>
  <si>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</si>
  <si>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</si>
  <si>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</si>
  <si>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</si>
  <si>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</si>
  <si>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</si>
  <si>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</si>
  <si>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</si>
  <si>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</si>
  <si>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</si>
  <si>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</si>
  <si>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</si>
  <si>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</si>
  <si>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999224048033337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</si>
  <si>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</si>
  <si>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</si>
  <si>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</si>
  <si>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</si>
  <si>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</si>
  <si>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吴思平,吴国粦,吴梅</t>
  </si>
  <si>
    <t>CA363230603CNY</t>
  </si>
  <si>
    <t>未提现</t>
  </si>
  <si>
    <t>携程开票</t>
  </si>
  <si>
    <t xml:space="preserve">	</t>
  </si>
  <si>
    <t xml:space="preserve">999224098862042	</t>
  </si>
  <si>
    <t>[香港]富荟土瓜湾酒店(iclub To Kwa Wan Hotel)(17099151)</t>
  </si>
  <si>
    <t>尊荟客房(至少提前3天预订)&lt;连住2-7晚&gt;&lt;双人入住&gt;&lt;内宾&gt;&lt;无早&gt;</t>
  </si>
  <si>
    <t>ZHAO/YIFENG</t>
  </si>
  <si>
    <t xml:space="preserve">3356157	</t>
  </si>
  <si>
    <t xml:space="preserve">999224116573045	</t>
  </si>
  <si>
    <t>Wu/hairong</t>
  </si>
  <si>
    <t xml:space="preserve">3361138	</t>
  </si>
  <si>
    <t xml:space="preserve">999224135965034	</t>
  </si>
  <si>
    <t>[梅州]梅州昌盛豪生大酒店(45834822)</t>
  </si>
  <si>
    <t>柚见汝——非遗大床房&lt;超值特惠&gt;&lt;双人入住&gt;&lt;双早&gt;</t>
  </si>
  <si>
    <t>邱秀娟</t>
  </si>
  <si>
    <t xml:space="preserve">581934	</t>
  </si>
  <si>
    <t xml:space="preserve">999224154889545	</t>
  </si>
  <si>
    <t>林俊成</t>
  </si>
  <si>
    <t xml:space="preserve">999224160278608	</t>
  </si>
  <si>
    <t>[广州]广州颐和大酒店(69327191)</t>
  </si>
  <si>
    <t>高级双床房&lt;双人入住&gt;&lt;内宾&gt;&lt;预付&gt;&lt;双早&gt;</t>
  </si>
  <si>
    <t>张伟</t>
  </si>
  <si>
    <t xml:space="preserve">3377161	</t>
  </si>
  <si>
    <t xml:space="preserve">24164573842	</t>
  </si>
  <si>
    <t>[广州]广州阳光酒店(9848021)</t>
  </si>
  <si>
    <t>豪华套房&lt;双人入住&gt;&lt;内宾&gt;&lt;预付&gt;&lt;无早&gt;</t>
  </si>
  <si>
    <t>宋佳昊</t>
  </si>
  <si>
    <t xml:space="preserve">3378944	</t>
  </si>
  <si>
    <t xml:space="preserve">999224165832564	</t>
  </si>
  <si>
    <t>容婧钰</t>
  </si>
  <si>
    <t xml:space="preserve">999224191842132	</t>
  </si>
  <si>
    <t>商务江景双床房&lt;特惠促销&gt;&lt;双人入住&gt;&lt;双早&gt;&lt;日历房套餐高价值&gt;&lt;新酒店礼盒&gt;</t>
  </si>
  <si>
    <t>麦广慧,胡文端</t>
  </si>
  <si>
    <t xml:space="preserve">999224195056383	</t>
  </si>
  <si>
    <t>[香港]旺角荟贤居(Lodgewood by Nina Hospitality (3486069)</t>
  </si>
  <si>
    <t>w.客房&lt;双人入住&gt;&lt;内宾&gt;&lt;预付&gt;&lt;无早&gt;</t>
  </si>
  <si>
    <t>LU/JINJING,YANG/YOUHUI</t>
  </si>
  <si>
    <t xml:space="preserve">3384547	</t>
  </si>
  <si>
    <t xml:space="preserve">24977	</t>
  </si>
  <si>
    <t xml:space="preserve">999224195336761	</t>
  </si>
  <si>
    <t>商务江景双床房&lt;超值特惠&gt;&lt;双人入住&gt;&lt;日历房套餐高价值&gt;&lt;单早&gt;&lt;新酒店礼盒&gt;</t>
  </si>
  <si>
    <t>叶小辉</t>
  </si>
  <si>
    <t xml:space="preserve">999224197669222	</t>
  </si>
  <si>
    <t>柚见汝——非遗大床房&lt;特惠专享&gt;&lt;双人入住&gt;&lt;双早&gt;&lt;日历房套餐高价值&gt;&lt;新酒店礼盒&gt;</t>
  </si>
  <si>
    <t>艾陆平</t>
  </si>
  <si>
    <t xml:space="preserve">999224261431294	</t>
  </si>
  <si>
    <t>商务城景双床房&lt;特惠专享&gt;&lt;双人入住&gt;&lt;双早&gt;&lt;日历房套餐高价值&gt;&lt;新酒店礼盒&gt;</t>
  </si>
  <si>
    <t>林燕云</t>
  </si>
  <si>
    <t>退单</t>
  </si>
  <si>
    <t xml:space="preserve">999224279706315	</t>
  </si>
  <si>
    <t>[梅州]梅州麓湖山酒店(67856423)</t>
  </si>
  <si>
    <t>标准双床房&lt;双人入住&gt;&lt;升级特惠&gt;&lt;双早&gt;&lt;新高价值日历房套餐&gt;&lt;新酒店礼盒&gt;</t>
  </si>
  <si>
    <t>张柳明</t>
  </si>
  <si>
    <t>,</t>
  </si>
  <si>
    <t>202305080824510025</t>
  </si>
  <si>
    <t>202305151849190001</t>
  </si>
  <si>
    <t>202305151358300021</t>
  </si>
  <si>
    <t>202305160921310025</t>
  </si>
  <si>
    <t>202305162359070071</t>
  </si>
  <si>
    <t>202305171032420076</t>
  </si>
  <si>
    <t>202305171304200021</t>
  </si>
  <si>
    <t>202305172153380071</t>
  </si>
  <si>
    <t>202305181932050071</t>
  </si>
  <si>
    <t>CNY 12137.41</t>
  </si>
  <si>
    <t>房集：i230603092520</t>
  </si>
  <si>
    <t>A230603092624911</t>
  </si>
  <si>
    <t>A230603092743911</t>
  </si>
  <si>
    <t>CNY / HKD 当前参考汇率: 1.102401267</t>
  </si>
  <si>
    <t>总计:12137.41 CNY/
13380.3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</si>
  <si>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</si>
  <si>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</si>
  <si>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</si>
  <si>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</si>
  <si>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</si>
  <si>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</si>
  <si>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</si>
  <si>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</si>
  <si>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</si>
  <si>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</si>
  <si>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</si>
  <si>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</si>
  <si>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</si>
  <si>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</si>
  <si>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</si>
  <si>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</si>
  <si>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</si>
  <si>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</si>
  <si>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</si>
  <si>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</si>
  <si>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3384547</t>
  </si>
  <si>
    <t>旺角荟贤居</t>
  </si>
  <si>
    <t>LU JINJING,YANG YOUHUI</t>
  </si>
  <si>
    <t>2023-05-18</t>
  </si>
  <si>
    <t>2023-05-19</t>
  </si>
  <si>
    <t>退房日周结</t>
  </si>
  <si>
    <t>717.10</t>
  </si>
  <si>
    <t>RMB</t>
  </si>
  <si>
    <t>0</t>
  </si>
  <si>
    <t>0.00</t>
  </si>
  <si>
    <t>携程国内直连(DD)</t>
  </si>
  <si>
    <t>01.011249</t>
  </si>
  <si>
    <t>2023-05-17 10:02:33</t>
  </si>
  <si>
    <t>否</t>
  </si>
  <si>
    <t>汇智国际旅游发展有限公司</t>
  </si>
  <si>
    <t>直连</t>
  </si>
  <si>
    <t>中国</t>
  </si>
  <si>
    <t>2023-05-16</t>
  </si>
  <si>
    <t>3378944</t>
  </si>
  <si>
    <t>广州阳光酒店</t>
  </si>
  <si>
    <t>956.47</t>
  </si>
  <si>
    <t>2023-05-16 01:58:44</t>
  </si>
  <si>
    <t>2023-05-15</t>
  </si>
  <si>
    <t>3377161</t>
  </si>
  <si>
    <t>广州颐和大酒店</t>
  </si>
  <si>
    <t>771.64</t>
  </si>
  <si>
    <t>387.84</t>
  </si>
  <si>
    <t>-383</t>
  </si>
  <si>
    <t>2023-05-15 19:49:22</t>
  </si>
  <si>
    <t>2023-05-12</t>
  </si>
  <si>
    <t>3361138</t>
  </si>
  <si>
    <t>富荟土瓜湾酒店</t>
  </si>
  <si>
    <t>Wu hairong</t>
  </si>
  <si>
    <t>998.00</t>
  </si>
  <si>
    <t>2023-05-15 16:01:54</t>
  </si>
  <si>
    <t>直采</t>
  </si>
  <si>
    <t>2023-05-11</t>
  </si>
  <si>
    <t>3356157</t>
  </si>
  <si>
    <t>ZHAO YIFENG</t>
  </si>
  <si>
    <t>1497.00</t>
  </si>
  <si>
    <t>2023-05-12 21:29:39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</si>
</sst>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381000</xdr:colOff>
      <xdr:row>50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601200" cy="4853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C22" sqref="C22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45065</v>
      </c>
      <c r="H2" s="4">
        <v>3</v>
      </c>
      <c r="I2" s="4">
        <v>4</v>
      </c>
      <c r="J2" s="4">
        <v>12</v>
      </c>
      <c r="K2" s="4" t="s">
        <v>30</v>
      </c>
      <c r="L2" s="4">
        <v>3444</v>
      </c>
      <c r="M2" s="4">
        <v>3444</v>
      </c>
      <c r="N2" s="4" t="s">
        <v>31</v>
      </c>
      <c r="O2" s="4" t="s">
        <v>32</v>
      </c>
      <c r="P2" s="4" t="s">
        <v>33</v>
      </c>
      <c r="Q2" s="4">
        <v>0</v>
      </c>
      <c r="R2" s="8">
        <v>45054</v>
      </c>
      <c r="S2" s="6">
        <v>45080</v>
      </c>
      <c r="T2" s="4" t="s">
        <v>34</v>
      </c>
      <c r="U2" s="4">
        <v>3444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45062</v>
      </c>
      <c r="G3" s="6">
        <v>45065</v>
      </c>
      <c r="H3" s="4">
        <v>1</v>
      </c>
      <c r="I3" s="4">
        <v>3</v>
      </c>
      <c r="J3" s="4">
        <v>3</v>
      </c>
      <c r="K3" s="4" t="s">
        <v>30</v>
      </c>
      <c r="L3" s="4">
        <v>1497</v>
      </c>
      <c r="M3" s="4">
        <v>1497</v>
      </c>
      <c r="N3" s="4" t="s">
        <v>39</v>
      </c>
      <c r="O3" s="4" t="s">
        <v>32</v>
      </c>
      <c r="P3" s="4" t="s">
        <v>33</v>
      </c>
      <c r="Q3" s="4">
        <v>0</v>
      </c>
      <c r="R3" s="8">
        <v>45057</v>
      </c>
      <c r="S3" s="6">
        <v>45080</v>
      </c>
      <c r="T3" s="4" t="s">
        <v>34</v>
      </c>
      <c r="U3" s="4">
        <v>1497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45063</v>
      </c>
      <c r="G4" s="6">
        <v>45065</v>
      </c>
      <c r="H4" s="4">
        <v>1</v>
      </c>
      <c r="I4" s="4">
        <v>2</v>
      </c>
      <c r="J4" s="4">
        <v>2</v>
      </c>
      <c r="K4" s="4" t="s">
        <v>30</v>
      </c>
      <c r="L4" s="4">
        <v>998</v>
      </c>
      <c r="M4" s="4">
        <v>998</v>
      </c>
      <c r="N4" s="4" t="s">
        <v>42</v>
      </c>
      <c r="O4" s="4" t="s">
        <v>32</v>
      </c>
      <c r="P4" s="4" t="s">
        <v>33</v>
      </c>
      <c r="Q4" s="4">
        <v>0</v>
      </c>
      <c r="R4" s="8">
        <v>45058</v>
      </c>
      <c r="S4" s="6">
        <v>45080</v>
      </c>
      <c r="T4" s="4" t="s">
        <v>34</v>
      </c>
      <c r="U4" s="4">
        <v>998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45064</v>
      </c>
      <c r="G5" s="6">
        <v>45065</v>
      </c>
      <c r="H5" s="4">
        <v>1</v>
      </c>
      <c r="I5" s="4">
        <v>1</v>
      </c>
      <c r="J5" s="4">
        <v>1</v>
      </c>
      <c r="K5" s="4" t="s">
        <v>30</v>
      </c>
      <c r="L5" s="4">
        <v>483</v>
      </c>
      <c r="M5" s="4">
        <v>483</v>
      </c>
      <c r="N5" s="4" t="s">
        <v>47</v>
      </c>
      <c r="O5" s="4" t="s">
        <v>32</v>
      </c>
      <c r="P5" s="4" t="s">
        <v>33</v>
      </c>
      <c r="Q5" s="4">
        <v>0</v>
      </c>
      <c r="R5" s="8">
        <v>45059</v>
      </c>
      <c r="S5" s="6">
        <v>45080</v>
      </c>
      <c r="T5" s="4" t="s">
        <v>34</v>
      </c>
      <c r="U5" s="4">
        <v>483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45062</v>
      </c>
      <c r="G6" s="6">
        <v>45065</v>
      </c>
      <c r="H6" s="4">
        <v>1</v>
      </c>
      <c r="I6" s="4">
        <v>3</v>
      </c>
      <c r="J6" s="4">
        <v>3</v>
      </c>
      <c r="K6" s="4" t="s">
        <v>30</v>
      </c>
      <c r="L6" s="4">
        <v>903</v>
      </c>
      <c r="M6" s="4">
        <v>903</v>
      </c>
      <c r="N6" s="4" t="s">
        <v>50</v>
      </c>
      <c r="O6" s="4" t="s">
        <v>32</v>
      </c>
      <c r="P6" s="4" t="s">
        <v>33</v>
      </c>
      <c r="Q6" s="4">
        <v>0</v>
      </c>
      <c r="R6" s="8">
        <v>45061</v>
      </c>
      <c r="S6" s="6">
        <v>45080</v>
      </c>
      <c r="T6" s="4" t="s">
        <v>34</v>
      </c>
      <c r="U6" s="4">
        <v>903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45063</v>
      </c>
      <c r="G7" s="6">
        <v>45065</v>
      </c>
      <c r="H7" s="4">
        <v>1</v>
      </c>
      <c r="I7" s="4">
        <v>2</v>
      </c>
      <c r="J7" s="4">
        <v>2</v>
      </c>
      <c r="K7" s="4" t="s">
        <v>30</v>
      </c>
      <c r="L7" s="4">
        <v>771.64</v>
      </c>
      <c r="M7" s="4">
        <v>771.64</v>
      </c>
      <c r="N7" s="4" t="s">
        <v>54</v>
      </c>
      <c r="O7" s="4" t="s">
        <v>32</v>
      </c>
      <c r="P7" s="4" t="s">
        <v>33</v>
      </c>
      <c r="Q7" s="4">
        <v>0</v>
      </c>
      <c r="R7" s="8">
        <v>45061</v>
      </c>
      <c r="S7" s="6">
        <v>45080</v>
      </c>
      <c r="T7" s="4" t="s">
        <v>34</v>
      </c>
      <c r="U7" s="4">
        <v>771.64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45064</v>
      </c>
      <c r="G8" s="6">
        <v>45065</v>
      </c>
      <c r="H8" s="4">
        <v>1</v>
      </c>
      <c r="I8" s="4">
        <v>1</v>
      </c>
      <c r="J8" s="4">
        <v>1</v>
      </c>
      <c r="K8" s="4" t="s">
        <v>30</v>
      </c>
      <c r="L8" s="4">
        <v>956.47</v>
      </c>
      <c r="M8" s="4">
        <v>956.47</v>
      </c>
      <c r="N8" s="4" t="s">
        <v>59</v>
      </c>
      <c r="O8" s="4" t="s">
        <v>32</v>
      </c>
      <c r="P8" s="4" t="s">
        <v>33</v>
      </c>
      <c r="Q8" s="4">
        <v>0</v>
      </c>
      <c r="R8" s="8">
        <v>45062.0000115741</v>
      </c>
      <c r="S8" s="6">
        <v>45080</v>
      </c>
      <c r="T8" s="4" t="s">
        <v>34</v>
      </c>
      <c r="U8" s="4">
        <v>956.47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45</v>
      </c>
      <c r="E9" s="4" t="s">
        <v>46</v>
      </c>
      <c r="F9" s="6">
        <v>45063</v>
      </c>
      <c r="G9" s="6">
        <v>45065</v>
      </c>
      <c r="H9" s="4">
        <v>1</v>
      </c>
      <c r="I9" s="4">
        <v>2</v>
      </c>
      <c r="J9" s="4">
        <v>2</v>
      </c>
      <c r="K9" s="4" t="s">
        <v>30</v>
      </c>
      <c r="L9" s="4">
        <v>877.8</v>
      </c>
      <c r="M9" s="4">
        <v>877.8</v>
      </c>
      <c r="N9" s="4" t="s">
        <v>62</v>
      </c>
      <c r="O9" s="4" t="s">
        <v>32</v>
      </c>
      <c r="P9" s="4" t="s">
        <v>33</v>
      </c>
      <c r="Q9" s="4">
        <v>0</v>
      </c>
      <c r="R9" s="8">
        <v>45062</v>
      </c>
      <c r="S9" s="6">
        <v>45080</v>
      </c>
      <c r="T9" s="4" t="s">
        <v>34</v>
      </c>
      <c r="U9" s="4">
        <v>877.8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64</v>
      </c>
      <c r="F10" s="6">
        <v>45064</v>
      </c>
      <c r="G10" s="6">
        <v>45065</v>
      </c>
      <c r="H10" s="4">
        <v>2</v>
      </c>
      <c r="I10" s="4">
        <v>1</v>
      </c>
      <c r="J10" s="4">
        <v>2</v>
      </c>
      <c r="K10" s="4" t="s">
        <v>30</v>
      </c>
      <c r="L10" s="4">
        <v>546</v>
      </c>
      <c r="M10" s="4">
        <v>546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45062</v>
      </c>
      <c r="S10" s="6">
        <v>45080</v>
      </c>
      <c r="T10" s="4" t="s">
        <v>34</v>
      </c>
      <c r="U10" s="4">
        <v>546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45064</v>
      </c>
      <c r="G11" s="6">
        <v>45065</v>
      </c>
      <c r="H11" s="4">
        <v>1</v>
      </c>
      <c r="I11" s="4">
        <v>1</v>
      </c>
      <c r="J11" s="4">
        <v>1</v>
      </c>
      <c r="K11" s="4" t="s">
        <v>30</v>
      </c>
      <c r="L11" s="4">
        <v>717.1</v>
      </c>
      <c r="M11" s="4">
        <v>717.1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45063</v>
      </c>
      <c r="S11" s="6">
        <v>45080</v>
      </c>
      <c r="T11" s="4" t="s">
        <v>34</v>
      </c>
      <c r="U11" s="4">
        <v>717.1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28</v>
      </c>
      <c r="E12" s="4" t="s">
        <v>73</v>
      </c>
      <c r="F12" s="6">
        <v>45064</v>
      </c>
      <c r="G12" s="6">
        <v>45065</v>
      </c>
      <c r="H12" s="4">
        <v>1</v>
      </c>
      <c r="I12" s="4">
        <v>1</v>
      </c>
      <c r="J12" s="4">
        <v>1</v>
      </c>
      <c r="K12" s="4" t="s">
        <v>30</v>
      </c>
      <c r="L12" s="4">
        <v>273</v>
      </c>
      <c r="M12" s="4">
        <v>273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45063</v>
      </c>
      <c r="S12" s="6">
        <v>45080</v>
      </c>
      <c r="T12" s="4" t="s">
        <v>34</v>
      </c>
      <c r="U12" s="4">
        <v>273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45</v>
      </c>
      <c r="E13" s="4" t="s">
        <v>76</v>
      </c>
      <c r="F13" s="6">
        <v>45064</v>
      </c>
      <c r="G13" s="6">
        <v>45065</v>
      </c>
      <c r="H13" s="4">
        <v>1</v>
      </c>
      <c r="I13" s="4">
        <v>1</v>
      </c>
      <c r="J13" s="4">
        <v>1</v>
      </c>
      <c r="K13" s="4" t="s">
        <v>30</v>
      </c>
      <c r="L13" s="4">
        <v>452.2</v>
      </c>
      <c r="M13" s="4">
        <v>452.2</v>
      </c>
      <c r="N13" s="4" t="s">
        <v>77</v>
      </c>
      <c r="O13" s="4" t="s">
        <v>32</v>
      </c>
      <c r="P13" s="4" t="s">
        <v>33</v>
      </c>
      <c r="Q13" s="4">
        <v>0</v>
      </c>
      <c r="R13" s="8">
        <v>45063</v>
      </c>
      <c r="S13" s="6">
        <v>45080</v>
      </c>
      <c r="T13" s="4" t="s">
        <v>34</v>
      </c>
      <c r="U13" s="4">
        <v>452.2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28</v>
      </c>
      <c r="E14" s="4" t="s">
        <v>79</v>
      </c>
      <c r="F14" s="6">
        <v>45064</v>
      </c>
      <c r="G14" s="6">
        <v>45065</v>
      </c>
      <c r="H14" s="4">
        <v>1</v>
      </c>
      <c r="I14" s="4">
        <v>1</v>
      </c>
      <c r="J14" s="4">
        <v>1</v>
      </c>
      <c r="K14" s="4" t="s">
        <v>30</v>
      </c>
      <c r="L14" s="4">
        <v>301</v>
      </c>
      <c r="M14" s="4">
        <v>301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45063</v>
      </c>
      <c r="S14" s="6">
        <v>45080</v>
      </c>
      <c r="T14" s="4" t="s">
        <v>34</v>
      </c>
      <c r="U14" s="4">
        <v>301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51</v>
      </c>
      <c r="B15" s="4" t="s">
        <v>26</v>
      </c>
      <c r="C15" s="4" t="s">
        <v>81</v>
      </c>
      <c r="D15" s="4" t="s">
        <v>52</v>
      </c>
      <c r="E15" s="4" t="s">
        <v>53</v>
      </c>
      <c r="F15" s="6">
        <v>45063</v>
      </c>
      <c r="G15" s="6">
        <v>45065</v>
      </c>
      <c r="H15" s="4">
        <v>1</v>
      </c>
      <c r="I15" s="4">
        <v>2</v>
      </c>
      <c r="J15" s="4">
        <v>2</v>
      </c>
      <c r="K15" s="4" t="s">
        <v>30</v>
      </c>
      <c r="L15" s="4">
        <v>-383.8</v>
      </c>
      <c r="M15" s="4">
        <v>-383.8</v>
      </c>
      <c r="N15" s="4" t="s">
        <v>54</v>
      </c>
      <c r="O15" s="4" t="s">
        <v>32</v>
      </c>
      <c r="P15" s="4" t="s">
        <v>33</v>
      </c>
      <c r="Q15" s="4">
        <v>0</v>
      </c>
      <c r="R15" s="8">
        <v>45061.8258333333</v>
      </c>
      <c r="S15" s="6">
        <v>45080</v>
      </c>
      <c r="T15" s="4" t="s">
        <v>34</v>
      </c>
      <c r="U15" s="4">
        <v>-383.8</v>
      </c>
      <c r="V15" s="4">
        <v>0</v>
      </c>
      <c r="W15" s="4">
        <v>0</v>
      </c>
      <c r="X15" s="4" t="s">
        <v>55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45064</v>
      </c>
      <c r="G16" s="6">
        <v>45065</v>
      </c>
      <c r="H16" s="4">
        <v>1</v>
      </c>
      <c r="I16" s="4">
        <v>1</v>
      </c>
      <c r="J16" s="4">
        <v>1</v>
      </c>
      <c r="K16" s="4" t="s">
        <v>30</v>
      </c>
      <c r="L16" s="4">
        <v>301</v>
      </c>
      <c r="M16" s="4">
        <v>301</v>
      </c>
      <c r="N16" s="4" t="s">
        <v>85</v>
      </c>
      <c r="O16" s="4" t="s">
        <v>32</v>
      </c>
      <c r="P16" s="4" t="s">
        <v>33</v>
      </c>
      <c r="Q16" s="4">
        <v>0</v>
      </c>
      <c r="R16" s="8">
        <v>45064</v>
      </c>
      <c r="S16" s="6">
        <v>45080</v>
      </c>
      <c r="T16" s="4" t="s">
        <v>34</v>
      </c>
      <c r="U16" s="4">
        <v>301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"/>
  <sheetViews>
    <sheetView tabSelected="1" workbookViewId="0">
      <selection activeCell="A19" sqref="A19:C23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86</v>
      </c>
    </row>
    <row r="2" s="4" customFormat="1" hidden="1" spans="1:11">
      <c r="A2" s="5">
        <v>999224048033337</v>
      </c>
      <c r="B2" s="4" t="s">
        <v>27</v>
      </c>
      <c r="C2" s="6">
        <v>45061</v>
      </c>
      <c r="D2" s="6">
        <v>45065</v>
      </c>
      <c r="E2" s="4">
        <v>3444</v>
      </c>
      <c r="F2" s="4">
        <v>3444</v>
      </c>
      <c r="G2" s="9" t="s">
        <v>87</v>
      </c>
      <c r="H2" s="4">
        <f>E2-F2</f>
        <v>0</v>
      </c>
      <c r="I2" s="4" t="str">
        <f>$I$1&amp;G2</f>
        <v>,202305080824510025</v>
      </c>
      <c r="J2" s="4" t="e">
        <f>VLOOKUP(A2,HOP!A:U,21,0)</f>
        <v>#N/A</v>
      </c>
      <c r="K2" s="4">
        <v>5.8</v>
      </c>
    </row>
    <row r="3" s="4" customFormat="1" spans="1:10">
      <c r="A3" s="5">
        <v>999224098862042</v>
      </c>
      <c r="B3" s="4" t="s">
        <v>27</v>
      </c>
      <c r="C3" s="6">
        <v>45062</v>
      </c>
      <c r="D3" s="6">
        <v>45065</v>
      </c>
      <c r="E3" s="4">
        <v>1497</v>
      </c>
      <c r="F3" s="4" t="str">
        <f>VLOOKUP(A3,HOP!A:L,12,0)</f>
        <v>1497.00</v>
      </c>
      <c r="G3" s="4" t="str">
        <f>VLOOKUP(A3,HOP!A:C,3,0)</f>
        <v>3356157</v>
      </c>
      <c r="H3" s="4">
        <f t="shared" ref="H3:H15" si="0">E3-F3</f>
        <v>0</v>
      </c>
      <c r="I3" s="4" t="str">
        <f t="shared" ref="I3:I15" si="1">$I$1&amp;G3</f>
        <v>,3356157</v>
      </c>
      <c r="J3" s="4" t="str">
        <f>VLOOKUP(A3,HOP!A:U,21,0)</f>
        <v>直采</v>
      </c>
    </row>
    <row r="4" s="4" customFormat="1" spans="1:10">
      <c r="A4" s="5">
        <v>999224116573045</v>
      </c>
      <c r="B4" s="4" t="s">
        <v>27</v>
      </c>
      <c r="C4" s="6">
        <v>45063</v>
      </c>
      <c r="D4" s="6">
        <v>45065</v>
      </c>
      <c r="E4" s="4">
        <v>998</v>
      </c>
      <c r="F4" s="4" t="str">
        <f>VLOOKUP(A4,HOP!A:L,12,0)</f>
        <v>998.00</v>
      </c>
      <c r="G4" s="4" t="str">
        <f>VLOOKUP(A4,HOP!A:C,3,0)</f>
        <v>3361138</v>
      </c>
      <c r="H4" s="4">
        <f t="shared" si="0"/>
        <v>0</v>
      </c>
      <c r="I4" s="4" t="str">
        <f t="shared" si="1"/>
        <v>,3361138</v>
      </c>
      <c r="J4" s="4" t="str">
        <f>VLOOKUP(A4,HOP!A:U,21,0)</f>
        <v>直采</v>
      </c>
    </row>
    <row r="5" s="4" customFormat="1" hidden="1" spans="1:11">
      <c r="A5" s="5">
        <v>999224135965034</v>
      </c>
      <c r="B5" s="4" t="s">
        <v>27</v>
      </c>
      <c r="C5" s="6">
        <v>45064</v>
      </c>
      <c r="D5" s="6">
        <v>45065</v>
      </c>
      <c r="E5" s="4">
        <v>483</v>
      </c>
      <c r="F5" s="4">
        <v>483</v>
      </c>
      <c r="G5" s="9" t="s">
        <v>88</v>
      </c>
      <c r="H5" s="4">
        <f t="shared" si="0"/>
        <v>0</v>
      </c>
      <c r="I5" s="4" t="str">
        <f t="shared" si="1"/>
        <v>,202305151849190001</v>
      </c>
      <c r="J5" s="4" t="e">
        <f>VLOOKUP(A5,HOP!A:U,21,0)</f>
        <v>#N/A</v>
      </c>
      <c r="K5" s="4">
        <v>5.15</v>
      </c>
    </row>
    <row r="6" s="4" customFormat="1" hidden="1" spans="1:11">
      <c r="A6" s="5">
        <v>999224154889545</v>
      </c>
      <c r="B6" s="4" t="s">
        <v>27</v>
      </c>
      <c r="C6" s="6">
        <v>45062</v>
      </c>
      <c r="D6" s="6">
        <v>45065</v>
      </c>
      <c r="E6" s="4">
        <v>903</v>
      </c>
      <c r="F6" s="4">
        <v>903</v>
      </c>
      <c r="G6" s="9" t="s">
        <v>89</v>
      </c>
      <c r="H6" s="4">
        <f t="shared" si="0"/>
        <v>0</v>
      </c>
      <c r="I6" s="4" t="str">
        <f t="shared" si="1"/>
        <v>,202305151358300021</v>
      </c>
      <c r="J6" s="4" t="e">
        <f>VLOOKUP(A6,HOP!A:U,21,0)</f>
        <v>#N/A</v>
      </c>
      <c r="K6" s="4">
        <v>5.15</v>
      </c>
    </row>
    <row r="7" s="4" customFormat="1" spans="1:10">
      <c r="A7" s="5">
        <v>999224160278608</v>
      </c>
      <c r="B7" s="4" t="s">
        <v>27</v>
      </c>
      <c r="C7" s="6">
        <v>45063</v>
      </c>
      <c r="D7" s="6">
        <v>45065</v>
      </c>
      <c r="E7" s="4">
        <v>387.84</v>
      </c>
      <c r="F7" s="4" t="str">
        <f>VLOOKUP(A7,HOP!A:L,12,0)</f>
        <v>387.84</v>
      </c>
      <c r="G7" s="4" t="str">
        <f>VLOOKUP(A7,HOP!A:C,3,0)</f>
        <v>3377161</v>
      </c>
      <c r="H7" s="4">
        <f t="shared" si="0"/>
        <v>0</v>
      </c>
      <c r="I7" s="4" t="str">
        <f t="shared" si="1"/>
        <v>,3377161</v>
      </c>
      <c r="J7" s="4" t="str">
        <f>VLOOKUP(A7,HOP!A:U,21,0)</f>
        <v>直连</v>
      </c>
    </row>
    <row r="8" s="4" customFormat="1" spans="1:10">
      <c r="A8" s="5">
        <v>24164573842</v>
      </c>
      <c r="B8" s="4" t="s">
        <v>27</v>
      </c>
      <c r="C8" s="6">
        <v>45064</v>
      </c>
      <c r="D8" s="6">
        <v>45065</v>
      </c>
      <c r="E8" s="4">
        <v>956.47</v>
      </c>
      <c r="F8" s="4" t="str">
        <f>VLOOKUP(A8,HOP!A:L,12,0)</f>
        <v>956.47</v>
      </c>
      <c r="G8" s="4" t="str">
        <f>VLOOKUP(A8,HOP!A:C,3,0)</f>
        <v>3378944</v>
      </c>
      <c r="H8" s="4">
        <f t="shared" si="0"/>
        <v>0</v>
      </c>
      <c r="I8" s="4" t="str">
        <f t="shared" si="1"/>
        <v>,3378944</v>
      </c>
      <c r="J8" s="4" t="str">
        <f>VLOOKUP(A8,HOP!A:U,21,0)</f>
        <v>直连</v>
      </c>
    </row>
    <row r="9" s="4" customFormat="1" hidden="1" spans="1:11">
      <c r="A9" s="5">
        <v>999224165832564</v>
      </c>
      <c r="B9" s="4" t="s">
        <v>27</v>
      </c>
      <c r="C9" s="6">
        <v>45063</v>
      </c>
      <c r="D9" s="6">
        <v>45065</v>
      </c>
      <c r="E9" s="4">
        <v>877.8</v>
      </c>
      <c r="F9" s="4">
        <v>877.8</v>
      </c>
      <c r="G9" s="9" t="s">
        <v>90</v>
      </c>
      <c r="H9" s="4">
        <f t="shared" si="0"/>
        <v>0</v>
      </c>
      <c r="I9" s="4" t="str">
        <f t="shared" si="1"/>
        <v>,202305160921310025</v>
      </c>
      <c r="J9" s="4" t="e">
        <f>VLOOKUP(A9,HOP!A:U,21,0)</f>
        <v>#N/A</v>
      </c>
      <c r="K9" s="4">
        <v>5.16</v>
      </c>
    </row>
    <row r="10" s="4" customFormat="1" hidden="1" spans="1:11">
      <c r="A10" s="5">
        <v>999224191842132</v>
      </c>
      <c r="B10" s="4" t="s">
        <v>27</v>
      </c>
      <c r="C10" s="6">
        <v>45064</v>
      </c>
      <c r="D10" s="6">
        <v>45065</v>
      </c>
      <c r="E10" s="4">
        <v>546</v>
      </c>
      <c r="F10" s="4">
        <v>546</v>
      </c>
      <c r="G10" s="9" t="s">
        <v>91</v>
      </c>
      <c r="H10" s="4">
        <f t="shared" si="0"/>
        <v>0</v>
      </c>
      <c r="I10" s="4" t="str">
        <f t="shared" si="1"/>
        <v>,202305162359070071</v>
      </c>
      <c r="J10" s="4" t="e">
        <f>VLOOKUP(A10,HOP!A:U,21,0)</f>
        <v>#N/A</v>
      </c>
      <c r="K10" s="4">
        <v>5.16</v>
      </c>
    </row>
    <row r="11" s="4" customFormat="1" spans="1:10">
      <c r="A11" s="5">
        <v>999224195056383</v>
      </c>
      <c r="B11" s="4" t="s">
        <v>27</v>
      </c>
      <c r="C11" s="6">
        <v>45064</v>
      </c>
      <c r="D11" s="6">
        <v>45065</v>
      </c>
      <c r="E11" s="4">
        <v>717.1</v>
      </c>
      <c r="F11" s="4" t="str">
        <f>VLOOKUP(A11,HOP!A:L,12,0)</f>
        <v>717.10</v>
      </c>
      <c r="G11" s="4" t="str">
        <f>VLOOKUP(A11,HOP!A:C,3,0)</f>
        <v>3384547</v>
      </c>
      <c r="H11" s="4">
        <f t="shared" si="0"/>
        <v>0</v>
      </c>
      <c r="I11" s="4" t="str">
        <f t="shared" si="1"/>
        <v>,3384547</v>
      </c>
      <c r="J11" s="4" t="str">
        <f>VLOOKUP(A11,HOP!A:U,21,0)</f>
        <v>直连</v>
      </c>
    </row>
    <row r="12" s="4" customFormat="1" hidden="1" spans="1:11">
      <c r="A12" s="5">
        <v>999224195336761</v>
      </c>
      <c r="B12" s="4" t="s">
        <v>27</v>
      </c>
      <c r="C12" s="6">
        <v>45064</v>
      </c>
      <c r="D12" s="6">
        <v>45065</v>
      </c>
      <c r="E12" s="4">
        <v>273</v>
      </c>
      <c r="F12" s="4">
        <v>273</v>
      </c>
      <c r="G12" s="9" t="s">
        <v>92</v>
      </c>
      <c r="H12" s="4">
        <f t="shared" si="0"/>
        <v>0</v>
      </c>
      <c r="I12" s="4" t="str">
        <f t="shared" si="1"/>
        <v>,202305171032420076</v>
      </c>
      <c r="J12" s="4" t="e">
        <f>VLOOKUP(A12,HOP!A:U,21,0)</f>
        <v>#N/A</v>
      </c>
      <c r="K12" s="4">
        <v>5.17</v>
      </c>
    </row>
    <row r="13" s="4" customFormat="1" hidden="1" spans="1:11">
      <c r="A13" s="5">
        <v>999224197669222</v>
      </c>
      <c r="B13" s="4" t="s">
        <v>27</v>
      </c>
      <c r="C13" s="6">
        <v>45064</v>
      </c>
      <c r="D13" s="6">
        <v>45065</v>
      </c>
      <c r="E13" s="4">
        <v>452.2</v>
      </c>
      <c r="F13" s="4">
        <v>452.2</v>
      </c>
      <c r="G13" s="9" t="s">
        <v>93</v>
      </c>
      <c r="H13" s="4">
        <f t="shared" si="0"/>
        <v>0</v>
      </c>
      <c r="I13" s="4" t="str">
        <f t="shared" si="1"/>
        <v>,202305171304200021</v>
      </c>
      <c r="J13" s="4" t="e">
        <f>VLOOKUP(A13,HOP!A:U,21,0)</f>
        <v>#N/A</v>
      </c>
      <c r="K13" s="4">
        <v>5.17</v>
      </c>
    </row>
    <row r="14" s="4" customFormat="1" hidden="1" spans="1:11">
      <c r="A14" s="5">
        <v>999224261431294</v>
      </c>
      <c r="B14" s="4" t="s">
        <v>27</v>
      </c>
      <c r="C14" s="6">
        <v>45064</v>
      </c>
      <c r="D14" s="6">
        <v>45065</v>
      </c>
      <c r="E14" s="4">
        <v>301</v>
      </c>
      <c r="F14" s="4">
        <v>301</v>
      </c>
      <c r="G14" s="9" t="s">
        <v>94</v>
      </c>
      <c r="H14" s="4">
        <f t="shared" si="0"/>
        <v>0</v>
      </c>
      <c r="I14" s="4" t="str">
        <f t="shared" si="1"/>
        <v>,202305172153380071</v>
      </c>
      <c r="J14" s="4" t="e">
        <f>VLOOKUP(A14,HOP!A:U,21,0)</f>
        <v>#N/A</v>
      </c>
      <c r="K14" s="4">
        <v>5.17</v>
      </c>
    </row>
    <row r="15" s="4" customFormat="1" hidden="1" spans="1:11">
      <c r="A15" s="5">
        <v>999224279706315</v>
      </c>
      <c r="B15" s="4" t="s">
        <v>27</v>
      </c>
      <c r="C15" s="6">
        <v>45064</v>
      </c>
      <c r="D15" s="6">
        <v>45065</v>
      </c>
      <c r="E15" s="4">
        <v>301</v>
      </c>
      <c r="F15" s="4">
        <v>301</v>
      </c>
      <c r="G15" s="9" t="s">
        <v>95</v>
      </c>
      <c r="H15" s="4">
        <f t="shared" si="0"/>
        <v>0</v>
      </c>
      <c r="I15" s="4" t="str">
        <f t="shared" si="1"/>
        <v>,202305181932050071</v>
      </c>
      <c r="J15" s="4" t="e">
        <f>VLOOKUP(A15,HOP!A:U,21,0)</f>
        <v>#N/A</v>
      </c>
      <c r="K15" s="4">
        <v>5.18</v>
      </c>
    </row>
    <row r="17" spans="5:5">
      <c r="E17" s="4">
        <f>SUM(E2:E16)</f>
        <v>12137.41</v>
      </c>
    </row>
    <row r="18" spans="5:5">
      <c r="E18" s="4" t="s">
        <v>96</v>
      </c>
    </row>
    <row r="19" spans="1:3">
      <c r="A19" s="4" t="s">
        <v>97</v>
      </c>
      <c r="B19" s="4">
        <v>7581</v>
      </c>
      <c r="C19" s="4">
        <v>8357.3</v>
      </c>
    </row>
    <row r="20" spans="1:3">
      <c r="A20" s="4" t="s">
        <v>98</v>
      </c>
      <c r="B20" s="4">
        <v>2495</v>
      </c>
      <c r="C20" s="4">
        <v>2750.49</v>
      </c>
    </row>
    <row r="21" spans="1:3">
      <c r="A21" s="4" t="s">
        <v>99</v>
      </c>
      <c r="B21" s="4">
        <v>2061.41</v>
      </c>
      <c r="C21" s="4">
        <v>2272.51</v>
      </c>
    </row>
    <row r="22" spans="1:3">
      <c r="A22" s="4" t="s">
        <v>100</v>
      </c>
      <c r="B22" s="4">
        <f>SUBTOTAL(9,B19:B21)</f>
        <v>12137.41</v>
      </c>
      <c r="C22" s="4">
        <f>SUBTOTAL(9,C19:C21)</f>
        <v>13380.3</v>
      </c>
    </row>
    <row r="23" spans="1:1">
      <c r="A23" s="4" t="s">
        <v>101</v>
      </c>
    </row>
  </sheetData>
  <autoFilter ref="A1:X15">
    <filterColumn colId="9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E11" sqref="E11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999224195056383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24164573842</v>
      </c>
      <c r="B3" s="1" t="s">
        <v>139</v>
      </c>
      <c r="C3" s="1" t="s">
        <v>140</v>
      </c>
      <c r="D3" s="1" t="s">
        <v>141</v>
      </c>
      <c r="E3" s="1" t="s">
        <v>59</v>
      </c>
      <c r="F3" s="1" t="s">
        <v>125</v>
      </c>
      <c r="G3" s="1" t="s">
        <v>126</v>
      </c>
      <c r="H3" s="1" t="s">
        <v>127</v>
      </c>
      <c r="I3" s="1" t="s">
        <v>142</v>
      </c>
      <c r="J3" s="1" t="s">
        <v>129</v>
      </c>
      <c r="K3" s="1" t="s">
        <v>142</v>
      </c>
      <c r="L3" s="1" t="s">
        <v>142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143</v>
      </c>
      <c r="S3" s="1" t="s">
        <v>135</v>
      </c>
      <c r="T3" s="1" t="s">
        <v>136</v>
      </c>
      <c r="U3" s="1" t="s">
        <v>137</v>
      </c>
      <c r="V3" s="1" t="s">
        <v>138</v>
      </c>
    </row>
    <row r="4" s="1" customFormat="1" spans="1:22">
      <c r="A4" s="3">
        <v>999224160278608</v>
      </c>
      <c r="B4" s="1" t="s">
        <v>144</v>
      </c>
      <c r="C4" s="1" t="s">
        <v>145</v>
      </c>
      <c r="D4" s="1" t="s">
        <v>146</v>
      </c>
      <c r="E4" s="1" t="s">
        <v>54</v>
      </c>
      <c r="F4" s="1" t="s">
        <v>121</v>
      </c>
      <c r="G4" s="1" t="s">
        <v>126</v>
      </c>
      <c r="H4" s="1" t="s">
        <v>127</v>
      </c>
      <c r="I4" s="1" t="s">
        <v>147</v>
      </c>
      <c r="J4" s="1" t="s">
        <v>129</v>
      </c>
      <c r="K4" s="1" t="s">
        <v>147</v>
      </c>
      <c r="L4" s="1" t="s">
        <v>148</v>
      </c>
      <c r="M4" s="1" t="s">
        <v>149</v>
      </c>
      <c r="N4" s="1" t="s">
        <v>149</v>
      </c>
      <c r="O4" s="1" t="s">
        <v>131</v>
      </c>
      <c r="P4" s="1" t="s">
        <v>132</v>
      </c>
      <c r="Q4" s="1" t="s">
        <v>133</v>
      </c>
      <c r="R4" s="1" t="s">
        <v>150</v>
      </c>
      <c r="S4" s="1" t="s">
        <v>135</v>
      </c>
      <c r="T4" s="1" t="s">
        <v>136</v>
      </c>
      <c r="U4" s="1" t="s">
        <v>137</v>
      </c>
      <c r="V4" s="1" t="s">
        <v>138</v>
      </c>
    </row>
    <row r="5" s="1" customFormat="1" spans="1:22">
      <c r="A5" s="3">
        <v>999224116573045</v>
      </c>
      <c r="B5" s="1" t="s">
        <v>151</v>
      </c>
      <c r="C5" s="1" t="s">
        <v>152</v>
      </c>
      <c r="D5" s="1" t="s">
        <v>153</v>
      </c>
      <c r="E5" s="1" t="s">
        <v>154</v>
      </c>
      <c r="F5" s="1" t="s">
        <v>121</v>
      </c>
      <c r="G5" s="1" t="s">
        <v>126</v>
      </c>
      <c r="H5" s="1" t="s">
        <v>127</v>
      </c>
      <c r="I5" s="1" t="s">
        <v>155</v>
      </c>
      <c r="J5" s="1" t="s">
        <v>129</v>
      </c>
      <c r="K5" s="1" t="s">
        <v>155</v>
      </c>
      <c r="L5" s="1" t="s">
        <v>155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156</v>
      </c>
      <c r="S5" s="1" t="s">
        <v>135</v>
      </c>
      <c r="T5" s="1" t="s">
        <v>136</v>
      </c>
      <c r="U5" s="1" t="s">
        <v>157</v>
      </c>
      <c r="V5" s="1" t="s">
        <v>138</v>
      </c>
    </row>
    <row r="6" s="1" customFormat="1" spans="1:22">
      <c r="A6" s="3">
        <v>999224098862042</v>
      </c>
      <c r="B6" s="1" t="s">
        <v>158</v>
      </c>
      <c r="C6" s="1" t="s">
        <v>159</v>
      </c>
      <c r="D6" s="1" t="s">
        <v>153</v>
      </c>
      <c r="E6" s="1" t="s">
        <v>160</v>
      </c>
      <c r="F6" s="1" t="s">
        <v>139</v>
      </c>
      <c r="G6" s="1" t="s">
        <v>126</v>
      </c>
      <c r="H6" s="1" t="s">
        <v>127</v>
      </c>
      <c r="I6" s="1" t="s">
        <v>161</v>
      </c>
      <c r="J6" s="1" t="s">
        <v>129</v>
      </c>
      <c r="K6" s="1" t="s">
        <v>161</v>
      </c>
      <c r="L6" s="1" t="s">
        <v>161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162</v>
      </c>
      <c r="S6" s="1" t="s">
        <v>135</v>
      </c>
      <c r="T6" s="1" t="s">
        <v>136</v>
      </c>
      <c r="U6" s="1" t="s">
        <v>157</v>
      </c>
      <c r="V6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2023-06-03T01:08:14Z</dcterms:created>
  <dcterms:modified xsi:type="dcterms:W3CDTF">2023-06-03T01:31:09Z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785175B7680A44CEACCF24589325CBD4_12</vt:lpwstr>
  </property>
  <property fmtid="{D5CDD505-2E9C-101B-9397-08002B2CF9AE}" pid="3" name="KSOProductBuildVer">
    <vt:lpwstr>2052-11.1.0.14309</vt:lpwstr>
  </property>
</Properties>
</file>