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<sst xmlns="http://schemas.openxmlformats.org/spreadsheetml/2006/main" count="346" uniqueCount="149">
  <si>
    <t>去哪儿网酒店预付对账单</t>
  </si>
  <si>
    <t>供应商名称：</t>
  </si>
  <si>
    <t>汇趣住</t>
  </si>
  <si>
    <t>结算周期：</t>
  </si>
  <si>
    <t>2023-06-04至2023-06-05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</si>
  <si>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</si>
  <si>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</si>
  <si>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</si>
  <si>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</si>
  <si>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</si>
  <si>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</si>
  <si>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</si>
  <si>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</si>
  <si>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</si>
  <si>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</si>
  <si>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</si>
  <si>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</si>
  <si>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</si>
  <si>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</si>
  <si>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</si>
  <si>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¥1,349.00</t>
  </si>
  <si>
    <t>¥177.00</t>
  </si>
  <si>
    <t>¥1,172.00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</si>
  <si>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</si>
  <si>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</si>
  <si>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</si>
  <si>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</si>
  <si>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</si>
  <si>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</si>
  <si>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</si>
  <si>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</si>
  <si>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</si>
  <si>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</si>
  <si>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</si>
  <si>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</si>
  <si>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</si>
  <si>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</si>
  <si>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</si>
  <si>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</si>
  <si>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</si>
  <si>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</si>
  <si>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</si>
  <si>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</si>
  <si>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</si>
  <si>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</si>
  <si>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</si>
  <si>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</si>
  <si>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</si>
  <si>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</si>
  <si>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</si>
  <si>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</si>
  <si>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</si>
  <si>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</si>
  <si>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</si>
  <si>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</si>
  <si>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</si>
  <si>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</si>
  <si>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</si>
  <si>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</si>
  <si>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</si>
  <si>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</si>
  <si>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</si>
  <si>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</si>
  <si>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</si>
  <si>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</si>
  <si>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</si>
  <si>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</si>
  <si>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</si>
  <si>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</si>
  <si>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</si>
  <si>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103383017365</t>
  </si>
  <si>
    <t>酒店预付</t>
  </si>
  <si>
    <t>否</t>
  </si>
  <si>
    <t>普通</t>
  </si>
  <si>
    <t>384532299</t>
  </si>
  <si>
    <t>南充龙腾商务酒店</t>
  </si>
  <si>
    <t>1639468</t>
  </si>
  <si>
    <t>沈国华</t>
  </si>
  <si>
    <t>2023-06-04</t>
  </si>
  <si>
    <t>2023-06-05</t>
  </si>
  <si>
    <t>¥89.00</t>
  </si>
  <si>
    <t>¥12.00</t>
  </si>
  <si>
    <t>¥77.00</t>
  </si>
  <si>
    <t>标准间</t>
  </si>
  <si>
    <t>WEBSITE</t>
  </si>
  <si>
    <t>103383993129</t>
  </si>
  <si>
    <t>381711651</t>
  </si>
  <si>
    <t>厦门瑞颐大酒店</t>
  </si>
  <si>
    <t>周碧芬</t>
  </si>
  <si>
    <t>¥964.00</t>
  </si>
  <si>
    <t>¥126.00</t>
  </si>
  <si>
    <t>¥838.00</t>
  </si>
  <si>
    <t>豪华鼓浪屿海景大床房</t>
  </si>
  <si>
    <t>103383607172</t>
  </si>
  <si>
    <t>375507510</t>
  </si>
  <si>
    <t>速8酒店(北京后海鼓楼地铁站店)</t>
  </si>
  <si>
    <t>吴廷先</t>
  </si>
  <si>
    <t>¥296.00</t>
  </si>
  <si>
    <t>¥39.00</t>
  </si>
  <si>
    <t>¥257.00</t>
  </si>
  <si>
    <t>标准双人间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</si>
  <si>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</si>
  <si>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</si>
  <si>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</si>
  <si>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</si>
  <si>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</si>
  <si>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</si>
  <si>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</si>
  <si>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</si>
  <si>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</si>
  <si>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</si>
  <si>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</si>
  <si>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A230606101324481</t>
  </si>
  <si>
    <r>
      <t>总计：</t>
    </r>
    <r>
      <rPr>
        <sz val="10"/>
        <rFont val="Arial"/>
        <charset val="134"/>
      </rPr>
      <t>1172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</si>
  <si>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</si>
  <si>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</si>
  <si>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</si>
  <si>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</si>
  <si>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</si>
  <si>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</si>
  <si>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</si>
  <si>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</si>
  <si>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</si>
  <si>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</si>
  <si>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</si>
  <si>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</si>
  <si>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</si>
  <si>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</si>
  <si>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</si>
  <si>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</si>
  <si>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</si>
  <si>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</si>
  <si>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3462928</t>
  </si>
  <si>
    <t>--</t>
  </si>
  <si>
    <t>838.00</t>
  </si>
  <si>
    <t>RMB</t>
  </si>
  <si>
    <t>0</t>
  </si>
  <si>
    <t>0.00</t>
  </si>
  <si>
    <t>汇趣住国内直连</t>
  </si>
  <si>
    <t>01.011247</t>
  </si>
  <si>
    <t>2023-06-04 22:14:30</t>
  </si>
  <si>
    <t>直连</t>
  </si>
  <si>
    <t>中国</t>
  </si>
  <si>
    <t>3462139</t>
  </si>
  <si>
    <t>257.00</t>
  </si>
  <si>
    <t>2023-06-04 19:53:35</t>
  </si>
  <si>
    <t>3461062</t>
  </si>
  <si>
    <t>77.00</t>
  </si>
  <si>
    <t>2023-06-04 15:13:11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</si>
</sst>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customHeight="1" spans="1:32">
      <c r="A5" s="10" t="s">
        <v>101</v>
      </c>
      <c r="B5" s="10"/>
      <c r="C5" s="10" t="s">
        <v>102</v>
      </c>
      <c r="D5" s="10"/>
      <c r="E5" s="10"/>
      <c r="F5" s="10"/>
      <c r="G5" s="10" t="s">
        <v>102</v>
      </c>
      <c r="H5" s="10" t="s">
        <v>102</v>
      </c>
      <c r="I5" s="10" t="s">
        <v>102</v>
      </c>
      <c r="J5" s="10" t="s">
        <v>102</v>
      </c>
      <c r="K5" s="10" t="s">
        <v>102</v>
      </c>
      <c r="L5" s="10" t="s">
        <v>102</v>
      </c>
      <c r="M5" s="10" t="s">
        <v>102</v>
      </c>
      <c r="N5" s="10" t="s">
        <v>102</v>
      </c>
      <c r="O5" s="10" t="s">
        <v>102</v>
      </c>
      <c r="P5" s="10" t="s">
        <v>102</v>
      </c>
      <c r="Q5" s="10"/>
      <c r="R5" s="13" t="s">
        <v>20</v>
      </c>
      <c r="S5" s="13" t="s">
        <v>19</v>
      </c>
      <c r="T5" s="10" t="s">
        <v>102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102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9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111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77</v>
      </c>
      <c r="E2" t="str">
        <f>VLOOKUP(A2,HOP!A:L,12,0)</f>
        <v>77.00</v>
      </c>
      <c r="F2" t="str">
        <f>VLOOKUP(A2,HOP!A:C,3,0)</f>
        <v>3461062</v>
      </c>
      <c r="G2">
        <f>D2-E2</f>
        <v>0</v>
      </c>
      <c r="H2" t="str">
        <f>$H$1&amp;F2</f>
        <v>，3461062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838</v>
      </c>
      <c r="E3" t="str">
        <f>VLOOKUP(A3,HOP!A:L,12,0)</f>
        <v>838.00</v>
      </c>
      <c r="F3" t="str">
        <f>VLOOKUP(A3,HOP!A:C,3,0)</f>
        <v>3462928</v>
      </c>
      <c r="G3">
        <f>D3-E3</f>
        <v>0</v>
      </c>
      <c r="H3" t="str">
        <f>$H$1&amp;F3</f>
        <v>，3462928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257</v>
      </c>
      <c r="E4" t="str">
        <f>VLOOKUP(A4,HOP!A:L,12,0)</f>
        <v>257.00</v>
      </c>
      <c r="F4" t="str">
        <f>VLOOKUP(A4,HOP!A:C,3,0)</f>
        <v>3462139</v>
      </c>
      <c r="G4">
        <f>D4-E4</f>
        <v>0</v>
      </c>
      <c r="H4" t="str">
        <f>$H$1&amp;F4</f>
        <v>，3462139</v>
      </c>
      <c r="I4" t="str">
        <f>VLOOKUP(A4,HOP!A:U,21,0)</f>
        <v>直连</v>
      </c>
    </row>
    <row r="6" spans="4:4">
      <c r="D6" s="3">
        <f>SUM(D2:D5)</f>
        <v>1172</v>
      </c>
    </row>
    <row r="8" ht="14.25" spans="4:4">
      <c r="D8" s="8" t="s">
        <v>22</v>
      </c>
    </row>
    <row r="12" spans="1:1">
      <c r="A12" t="s">
        <v>112</v>
      </c>
    </row>
    <row r="13" spans="1:1">
      <c r="A13" s="5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1" t="s">
        <v>85</v>
      </c>
      <c r="B2" s="1" t="s">
        <v>78</v>
      </c>
      <c r="C2" s="1" t="s">
        <v>132</v>
      </c>
      <c r="D2" s="1" t="s">
        <v>87</v>
      </c>
      <c r="E2" s="1" t="s">
        <v>88</v>
      </c>
      <c r="F2" s="1" t="s">
        <v>78</v>
      </c>
      <c r="G2" s="1" t="s">
        <v>79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72</v>
      </c>
      <c r="T2" s="1" t="s">
        <v>34</v>
      </c>
      <c r="U2" s="1" t="s">
        <v>141</v>
      </c>
      <c r="V2" s="1" t="s">
        <v>142</v>
      </c>
    </row>
    <row r="3" s="1" customFormat="1" spans="1:22">
      <c r="A3" s="1" t="s">
        <v>93</v>
      </c>
      <c r="B3" s="1" t="s">
        <v>78</v>
      </c>
      <c r="C3" s="1" t="s">
        <v>143</v>
      </c>
      <c r="D3" s="1" t="s">
        <v>95</v>
      </c>
      <c r="E3" s="1" t="s">
        <v>96</v>
      </c>
      <c r="F3" s="1" t="s">
        <v>78</v>
      </c>
      <c r="G3" s="1" t="s">
        <v>79</v>
      </c>
      <c r="H3" s="1" t="s">
        <v>133</v>
      </c>
      <c r="I3" s="1" t="s">
        <v>144</v>
      </c>
      <c r="J3" s="1" t="s">
        <v>135</v>
      </c>
      <c r="K3" s="1" t="s">
        <v>144</v>
      </c>
      <c r="L3" s="1" t="s">
        <v>144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145</v>
      </c>
      <c r="S3" s="1" t="s">
        <v>72</v>
      </c>
      <c r="T3" s="1" t="s">
        <v>34</v>
      </c>
      <c r="U3" s="1" t="s">
        <v>141</v>
      </c>
      <c r="V3" s="1" t="s">
        <v>142</v>
      </c>
    </row>
    <row r="4" s="1" customFormat="1" spans="1:22">
      <c r="A4" s="1" t="s">
        <v>70</v>
      </c>
      <c r="B4" s="1" t="s">
        <v>78</v>
      </c>
      <c r="C4" s="1" t="s">
        <v>146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133</v>
      </c>
      <c r="I4" s="1" t="s">
        <v>147</v>
      </c>
      <c r="J4" s="1" t="s">
        <v>135</v>
      </c>
      <c r="K4" s="1" t="s">
        <v>147</v>
      </c>
      <c r="L4" s="1" t="s">
        <v>147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148</v>
      </c>
      <c r="S4" s="1" t="s">
        <v>72</v>
      </c>
      <c r="T4" s="1" t="s">
        <v>34</v>
      </c>
      <c r="U4" s="1" t="s">
        <v>141</v>
      </c>
      <c r="V4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2023-06-06T02:14:40Z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DA16D6CEF650495A84FC5276CD62A4C5_12</vt:lpwstr>
  </property>
</Properties>
</file>