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<sst xmlns="http://schemas.openxmlformats.org/spreadsheetml/2006/main" count="178" uniqueCount="108">
  <si>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</si>
  <si>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</si>
  <si>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</si>
  <si>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</si>
  <si>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</si>
  <si>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</si>
  <si>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</si>
  <si>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</si>
  <si>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</si>
  <si>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</si>
  <si>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</si>
  <si>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</si>
  <si>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</si>
  <si>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</si>
  <si>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</si>
  <si>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</si>
  <si>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</si>
  <si>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</si>
  <si>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</si>
  <si>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</si>
  <si>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</si>
  <si>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</si>
  <si>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</si>
  <si>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</si>
  <si>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</si>
  <si>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999224153353590	</t>
  </si>
  <si>
    <t>Ctrip</t>
  </si>
  <si>
    <t>正常</t>
  </si>
  <si>
    <t>[广州]广州宾馆(93872138)</t>
  </si>
  <si>
    <t>岭南雅致大床房&lt;至多8间&gt;&lt;2人入住&gt;&lt;早餐&gt;</t>
  </si>
  <si>
    <t>CNY</t>
  </si>
  <si>
    <t>张甜甜</t>
  </si>
  <si>
    <t>CA13744230608CNY</t>
  </si>
  <si>
    <t>未提现</t>
  </si>
  <si>
    <t>携程开票</t>
  </si>
  <si>
    <t xml:space="preserve">3374973	</t>
  </si>
  <si>
    <t xml:space="preserve">(LNG)7180840;	</t>
  </si>
  <si>
    <t xml:space="preserve">999224185094199	</t>
  </si>
  <si>
    <t>[杭州]杭州运河祈利酒店(80243096)</t>
  </si>
  <si>
    <t>豪华双床房&lt;2人入住&gt;&lt;早餐&gt;</t>
  </si>
  <si>
    <t>李娟</t>
  </si>
  <si>
    <t xml:space="preserve">3382008	</t>
  </si>
  <si>
    <t xml:space="preserve">2305160073	</t>
  </si>
  <si>
    <t xml:space="preserve">999224336695360	</t>
  </si>
  <si>
    <t>[广州]广州伊士丹顿酒店(88988876)</t>
  </si>
  <si>
    <t>标准大床房&lt;至多8间&gt;&lt;2人入住&gt;</t>
  </si>
  <si>
    <t>胡坤</t>
  </si>
  <si>
    <t xml:space="preserve">3403931	</t>
  </si>
  <si>
    <t xml:space="preserve">924843528	</t>
  </si>
  <si>
    <t>取消</t>
  </si>
  <si>
    <t xml:space="preserve">999224358386298	</t>
  </si>
  <si>
    <t>[香港]香港金域假日酒店(Holiday Inn Golden Mile)(105479945)</t>
  </si>
  <si>
    <t>高级房&lt;至多8间&gt;&lt;2人入住&gt;</t>
  </si>
  <si>
    <t>Li/Bing</t>
  </si>
  <si>
    <t xml:space="preserve">3407833	</t>
  </si>
  <si>
    <t xml:space="preserve">3102665	</t>
  </si>
  <si>
    <t>，</t>
  </si>
  <si>
    <t>3893 CNY</t>
  </si>
  <si>
    <t>A230608091150481</t>
  </si>
  <si>
    <t>总计：3893元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</si>
  <si>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</si>
  <si>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</si>
  <si>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</si>
  <si>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</si>
  <si>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</si>
  <si>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</si>
  <si>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</si>
  <si>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</si>
  <si>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</si>
  <si>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</si>
  <si>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</si>
  <si>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</si>
  <si>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</si>
  <si>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</si>
  <si>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</si>
  <si>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</si>
  <si>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</si>
  <si>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</si>
  <si>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</si>
  <si>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2023-05-22</t>
  </si>
  <si>
    <t>3407833</t>
  </si>
  <si>
    <t>香港金域假日酒店</t>
  </si>
  <si>
    <t>Li Bing</t>
  </si>
  <si>
    <t>2023-05-23</t>
  </si>
  <si>
    <t>2023-05-24</t>
  </si>
  <si>
    <t>退房日月结</t>
  </si>
  <si>
    <t>1035.00</t>
  </si>
  <si>
    <t>RMB</t>
  </si>
  <si>
    <t>0</t>
  </si>
  <si>
    <t>0.00</t>
  </si>
  <si>
    <t>携程汇登国内直连</t>
  </si>
  <si>
    <t>01.011264</t>
  </si>
  <si>
    <t>2023-05-22 22:27:43</t>
  </si>
  <si>
    <t>否</t>
  </si>
  <si>
    <t>广州汇登信息科技有限公司</t>
  </si>
  <si>
    <t>直连</t>
  </si>
  <si>
    <t>中国</t>
  </si>
  <si>
    <t>2023-05-16</t>
  </si>
  <si>
    <t>3382008</t>
  </si>
  <si>
    <t>杭州运河祈利酒店</t>
  </si>
  <si>
    <t>2023-05-21</t>
  </si>
  <si>
    <t>2264.01</t>
  </si>
  <si>
    <t>2023-05-16 18:53:59</t>
  </si>
  <si>
    <t>2023-05-15</t>
  </si>
  <si>
    <t>3374973</t>
  </si>
  <si>
    <t>广州宾馆</t>
  </si>
  <si>
    <t>594.00</t>
  </si>
  <si>
    <t>2023-05-15 12:03:40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</si>
</sst>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45069</v>
      </c>
      <c r="G2" s="6">
        <v>45070</v>
      </c>
      <c r="H2" s="4">
        <v>1</v>
      </c>
      <c r="I2" s="4">
        <v>1</v>
      </c>
      <c r="J2" s="4">
        <v>1</v>
      </c>
      <c r="K2" s="4" t="s">
        <v>30</v>
      </c>
      <c r="L2" s="4">
        <v>594</v>
      </c>
      <c r="M2" s="4">
        <v>594</v>
      </c>
      <c r="N2" s="4" t="s">
        <v>31</v>
      </c>
      <c r="O2" s="4" t="s">
        <v>32</v>
      </c>
      <c r="P2" s="4" t="s">
        <v>33</v>
      </c>
      <c r="Q2" s="4">
        <v>0</v>
      </c>
      <c r="R2" s="7">
        <v>45061</v>
      </c>
      <c r="S2" s="6">
        <v>45085</v>
      </c>
      <c r="T2" s="4" t="s">
        <v>34</v>
      </c>
      <c r="U2" s="4">
        <v>594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45067</v>
      </c>
      <c r="G3" s="6">
        <v>45070</v>
      </c>
      <c r="H3" s="4">
        <v>1</v>
      </c>
      <c r="I3" s="4">
        <v>3</v>
      </c>
      <c r="J3" s="4">
        <v>3</v>
      </c>
      <c r="K3" s="4" t="s">
        <v>30</v>
      </c>
      <c r="L3" s="4">
        <v>2264</v>
      </c>
      <c r="M3" s="4">
        <v>2264</v>
      </c>
      <c r="N3" s="4" t="s">
        <v>40</v>
      </c>
      <c r="O3" s="4" t="s">
        <v>32</v>
      </c>
      <c r="P3" s="4" t="s">
        <v>33</v>
      </c>
      <c r="Q3" s="4">
        <v>0</v>
      </c>
      <c r="R3" s="7">
        <v>45062</v>
      </c>
      <c r="S3" s="6">
        <v>45085</v>
      </c>
      <c r="T3" s="4" t="s">
        <v>34</v>
      </c>
      <c r="U3" s="4">
        <v>2264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45069</v>
      </c>
      <c r="G4" s="6">
        <v>45070</v>
      </c>
      <c r="H4" s="4">
        <v>1</v>
      </c>
      <c r="I4" s="4">
        <v>1</v>
      </c>
      <c r="J4" s="4">
        <v>1</v>
      </c>
      <c r="K4" s="4" t="s">
        <v>30</v>
      </c>
      <c r="L4" s="4">
        <v>567</v>
      </c>
      <c r="M4" s="4">
        <v>567</v>
      </c>
      <c r="N4" s="4" t="s">
        <v>46</v>
      </c>
      <c r="O4" s="4" t="s">
        <v>32</v>
      </c>
      <c r="P4" s="4" t="s">
        <v>33</v>
      </c>
      <c r="Q4" s="4">
        <v>0</v>
      </c>
      <c r="R4" s="7">
        <v>45067</v>
      </c>
      <c r="S4" s="6">
        <v>45085</v>
      </c>
      <c r="T4" s="4" t="s">
        <v>34</v>
      </c>
      <c r="U4" s="4">
        <v>567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45069</v>
      </c>
      <c r="G5" s="6">
        <v>45070</v>
      </c>
      <c r="H5" s="4">
        <v>1</v>
      </c>
      <c r="I5" s="4">
        <v>1</v>
      </c>
      <c r="J5" s="4">
        <v>1</v>
      </c>
      <c r="K5" s="4" t="s">
        <v>30</v>
      </c>
      <c r="L5" s="4">
        <v>-567</v>
      </c>
      <c r="M5" s="4">
        <v>-567</v>
      </c>
      <c r="N5" s="4" t="s">
        <v>46</v>
      </c>
      <c r="O5" s="4" t="s">
        <v>32</v>
      </c>
      <c r="P5" s="4" t="s">
        <v>33</v>
      </c>
      <c r="Q5" s="4">
        <v>0</v>
      </c>
      <c r="R5" s="7">
        <v>45067</v>
      </c>
      <c r="S5" s="6">
        <v>45085</v>
      </c>
      <c r="T5" s="4" t="s">
        <v>34</v>
      </c>
      <c r="U5" s="4">
        <v>-567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45069</v>
      </c>
      <c r="G6" s="6">
        <v>45070</v>
      </c>
      <c r="H6" s="4">
        <v>1</v>
      </c>
      <c r="I6" s="4">
        <v>1</v>
      </c>
      <c r="J6" s="4">
        <v>1</v>
      </c>
      <c r="K6" s="4" t="s">
        <v>30</v>
      </c>
      <c r="L6" s="4">
        <v>1035</v>
      </c>
      <c r="M6" s="4">
        <v>1035</v>
      </c>
      <c r="N6" s="4" t="s">
        <v>53</v>
      </c>
      <c r="O6" s="4" t="s">
        <v>32</v>
      </c>
      <c r="P6" s="4" t="s">
        <v>33</v>
      </c>
      <c r="Q6" s="4">
        <v>0</v>
      </c>
      <c r="R6" s="7">
        <v>45068</v>
      </c>
      <c r="S6" s="6">
        <v>45085</v>
      </c>
      <c r="T6" s="4" t="s">
        <v>34</v>
      </c>
      <c r="U6" s="4">
        <v>1035</v>
      </c>
      <c r="V6" s="4">
        <v>0</v>
      </c>
      <c r="W6" s="4">
        <v>0</v>
      </c>
      <c r="X6" s="4" t="s">
        <v>54</v>
      </c>
      <c r="Y6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56</v>
      </c>
    </row>
    <row r="2" s="4" customFormat="1" spans="1:10">
      <c r="A2" s="5">
        <v>999224153353590</v>
      </c>
      <c r="B2" s="6">
        <v>45069</v>
      </c>
      <c r="C2" s="6">
        <v>45070</v>
      </c>
      <c r="D2" s="4">
        <v>594</v>
      </c>
      <c r="E2" s="4" t="str">
        <f>VLOOKUP(A2,HOP!A:L,12,0)</f>
        <v>594.00</v>
      </c>
      <c r="F2" s="4" t="str">
        <f>VLOOKUP(A2,HOP!A:C,3,0)</f>
        <v>3374973</v>
      </c>
      <c r="G2" s="4">
        <f>D2-E2</f>
        <v>0</v>
      </c>
      <c r="H2" s="4" t="str">
        <f>$H$1&amp;F2</f>
        <v>，3374973</v>
      </c>
      <c r="I2" s="7" t="str">
        <f>VLOOKUP(A2,HOP!A:U,21,0)</f>
        <v>直连</v>
      </c>
      <c r="J2" s="6"/>
    </row>
    <row r="3" s="4" customFormat="1" spans="1:10">
      <c r="A3" s="5">
        <v>999224185094199</v>
      </c>
      <c r="B3" s="6">
        <v>45067</v>
      </c>
      <c r="C3" s="6">
        <v>45070</v>
      </c>
      <c r="D3" s="4">
        <v>2264</v>
      </c>
      <c r="E3" s="4" t="str">
        <f>VLOOKUP(A3,HOP!A:L,12,0)</f>
        <v>2264.01</v>
      </c>
      <c r="F3" s="4" t="str">
        <f>VLOOKUP(A3,HOP!A:C,3,0)</f>
        <v>3382008</v>
      </c>
      <c r="G3" s="4">
        <f>D3-E3</f>
        <v>-0.0100000000002183</v>
      </c>
      <c r="H3" s="4" t="str">
        <f>$H$1&amp;F3</f>
        <v>，3382008</v>
      </c>
      <c r="I3" s="7" t="str">
        <f>VLOOKUP(A3,HOP!A:U,21,0)</f>
        <v>直连</v>
      </c>
      <c r="J3" s="6"/>
    </row>
    <row r="4" s="4" customFormat="1" hidden="1" spans="1:10">
      <c r="A4" s="5">
        <v>999224336695360</v>
      </c>
      <c r="B4" s="6">
        <v>45069</v>
      </c>
      <c r="C4" s="6">
        <v>45070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7" t="e">
        <f>VLOOKUP(A4,HOP!A:U,21,0)</f>
        <v>#N/A</v>
      </c>
      <c r="J4" s="6"/>
    </row>
    <row r="5" s="4" customFormat="1" spans="1:10">
      <c r="A5" s="5">
        <v>999224358386298</v>
      </c>
      <c r="B5" s="6">
        <v>45069</v>
      </c>
      <c r="C5" s="6">
        <v>45070</v>
      </c>
      <c r="D5" s="4">
        <v>1035</v>
      </c>
      <c r="E5" s="4" t="str">
        <f>VLOOKUP(A5,HOP!A:L,12,0)</f>
        <v>1035.00</v>
      </c>
      <c r="F5" s="4" t="str">
        <f>VLOOKUP(A5,HOP!A:C,3,0)</f>
        <v>3407833</v>
      </c>
      <c r="G5" s="4">
        <f>D5-E5</f>
        <v>0</v>
      </c>
      <c r="H5" s="4" t="str">
        <f>$H$1&amp;F5</f>
        <v>，3407833</v>
      </c>
      <c r="I5" s="7" t="str">
        <f>VLOOKUP(A5,HOP!A:U,21,0)</f>
        <v>直连</v>
      </c>
      <c r="J5" s="6"/>
    </row>
    <row r="7" spans="4:4">
      <c r="D7" s="4">
        <f>SUM(D2:D6)</f>
        <v>3893</v>
      </c>
    </row>
    <row r="9" spans="4:4">
      <c r="D9" s="4" t="s">
        <v>57</v>
      </c>
    </row>
    <row r="12" spans="1:1">
      <c r="A12" s="4" t="s">
        <v>58</v>
      </c>
    </row>
    <row r="13" spans="1:1">
      <c r="A13" s="4" t="s">
        <v>59</v>
      </c>
    </row>
  </sheetData>
  <autoFilter ref="A1:XFD9">
    <filterColumn colId="3">
      <filters blank="1">
        <filter val="3893"/>
        <filter val="594"/>
        <filter val="2264"/>
        <filter val="1035"/>
        <filter val="3893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999224358386298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999224185094199</v>
      </c>
      <c r="B3" s="1" t="s">
        <v>97</v>
      </c>
      <c r="C3" s="1" t="s">
        <v>98</v>
      </c>
      <c r="D3" s="1" t="s">
        <v>99</v>
      </c>
      <c r="E3" s="1" t="s">
        <v>40</v>
      </c>
      <c r="F3" s="1" t="s">
        <v>100</v>
      </c>
      <c r="G3" s="1" t="s">
        <v>84</v>
      </c>
      <c r="H3" s="1" t="s">
        <v>85</v>
      </c>
      <c r="I3" s="1" t="s">
        <v>101</v>
      </c>
      <c r="J3" s="1" t="s">
        <v>87</v>
      </c>
      <c r="K3" s="1" t="s">
        <v>101</v>
      </c>
      <c r="L3" s="1" t="s">
        <v>101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102</v>
      </c>
      <c r="S3" s="1" t="s">
        <v>93</v>
      </c>
      <c r="T3" s="1" t="s">
        <v>94</v>
      </c>
      <c r="U3" s="1" t="s">
        <v>95</v>
      </c>
      <c r="V3" s="1" t="s">
        <v>96</v>
      </c>
    </row>
    <row r="4" s="1" customFormat="1" spans="1:22">
      <c r="A4" s="3">
        <v>999224153353590</v>
      </c>
      <c r="B4" s="1" t="s">
        <v>103</v>
      </c>
      <c r="C4" s="1" t="s">
        <v>104</v>
      </c>
      <c r="D4" s="1" t="s">
        <v>105</v>
      </c>
      <c r="E4" s="1" t="s">
        <v>31</v>
      </c>
      <c r="F4" s="1" t="s">
        <v>83</v>
      </c>
      <c r="G4" s="1" t="s">
        <v>84</v>
      </c>
      <c r="H4" s="1" t="s">
        <v>85</v>
      </c>
      <c r="I4" s="1" t="s">
        <v>106</v>
      </c>
      <c r="J4" s="1" t="s">
        <v>87</v>
      </c>
      <c r="K4" s="1" t="s">
        <v>106</v>
      </c>
      <c r="L4" s="1" t="s">
        <v>106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107</v>
      </c>
      <c r="S4" s="1" t="s">
        <v>93</v>
      </c>
      <c r="T4" s="1" t="s">
        <v>94</v>
      </c>
      <c r="U4" s="1" t="s">
        <v>95</v>
      </c>
      <c r="V4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2023-06-08T01:05:32Z</dcterms:created>
  <dcterms:modified xsi:type="dcterms:W3CDTF">2023-06-08T01:13:05Z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F606A782D07E4DE486E8F778B1B735B5_12</vt:lpwstr>
  </property>
  <property fmtid="{D5CDD505-2E9C-101B-9397-08002B2CF9AE}" pid="3" name="KSOProductBuildVer">
    <vt:lpwstr>2052-11.1.0.14309</vt:lpwstr>
  </property>
</Properties>
</file>