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<sst xmlns="http://schemas.openxmlformats.org/spreadsheetml/2006/main" count="321" uniqueCount="174">
  <si>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</si>
  <si>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</si>
  <si>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</si>
  <si>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</si>
  <si>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</si>
  <si>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</si>
  <si>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</si>
  <si>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</si>
  <si>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</si>
  <si>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</si>
  <si>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</si>
  <si>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</si>
  <si>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</si>
  <si>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</si>
  <si>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</si>
  <si>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</si>
  <si>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</si>
  <si>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</si>
  <si>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</si>
  <si>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</si>
  <si>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</si>
  <si>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</si>
  <si>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</si>
  <si>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</si>
  <si>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</si>
  <si>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999224096603675	</t>
  </si>
  <si>
    <t>Ctrip</t>
  </si>
  <si>
    <t>正常</t>
  </si>
  <si>
    <t>[吉隆坡]吉隆坡四季酒店(Four Seasons Hotel Kuala Lumpur)(40721593)</t>
  </si>
  <si>
    <t>泳池园景房&lt;2人入住&gt;&lt;不退款&gt;</t>
  </si>
  <si>
    <t>USD</t>
  </si>
  <si>
    <t>GOH/MEI YEN</t>
  </si>
  <si>
    <t>CA5326230608USD</t>
  </si>
  <si>
    <t>未提现</t>
  </si>
  <si>
    <t>携程开票</t>
  </si>
  <si>
    <t xml:space="preserve">3355055	</t>
  </si>
  <si>
    <t xml:space="preserve">3197482	</t>
  </si>
  <si>
    <t xml:space="preserve">999224276176397	</t>
  </si>
  <si>
    <t>[马卡蒂]阿尔法公寓式酒店 (多用途酒店)(The Alpha Suites (Multi-use Hotel))(44696032)</t>
  </si>
  <si>
    <t>一卧套房&lt;2人入住&gt;&lt;不退款&gt;</t>
  </si>
  <si>
    <t>Kimura/Yoshio</t>
  </si>
  <si>
    <t xml:space="preserve">3391145	</t>
  </si>
  <si>
    <t xml:space="preserve">167926	</t>
  </si>
  <si>
    <t xml:space="preserve">999224414185544	</t>
  </si>
  <si>
    <t>[普吉岛]普吉岛班德拉海滩度假村 - SHA Extra Plus 认证(Bandara Phuket Beach Resort - Sha Extra Plus)(37224263)</t>
  </si>
  <si>
    <t>豪华双人床或2单人床房&lt;2人入住&gt;&lt;不退款&gt;</t>
  </si>
  <si>
    <t>Chankitkan/Pornnapa,Chankitkan/Pornnapa</t>
  </si>
  <si>
    <t xml:space="preserve">3422284	</t>
  </si>
  <si>
    <t xml:space="preserve">-16092935	</t>
  </si>
  <si>
    <t xml:space="preserve">999224422610940	</t>
  </si>
  <si>
    <t>[釜山]瓦尔瑟酒店(Lavalse Hotel)(44791845)</t>
  </si>
  <si>
    <t>标准海景双床房&lt;2人入住&gt;&lt;不退款&gt;</t>
  </si>
  <si>
    <t>NARA/JEONG</t>
  </si>
  <si>
    <t xml:space="preserve">3423648	</t>
  </si>
  <si>
    <t xml:space="preserve">23258299	</t>
  </si>
  <si>
    <t xml:space="preserve">999224477568985	</t>
  </si>
  <si>
    <t>[曼谷]曼谷林布兰套房酒店(Rembrandt Hotel and Suites Bangkok)(44800781)</t>
  </si>
  <si>
    <t>高级房&lt;1&gt;&lt;2人入住&gt;&lt;不退款&gt;</t>
  </si>
  <si>
    <t>SONG/QINGWEI</t>
  </si>
  <si>
    <t xml:space="preserve">3437099	</t>
  </si>
  <si>
    <t xml:space="preserve">125355756	</t>
  </si>
  <si>
    <t xml:space="preserve">999224540598917	</t>
  </si>
  <si>
    <t>[哥打京那巴鲁]明园酒店及公寓(Ming Garden Hotel &amp; Residences)(40721484)</t>
  </si>
  <si>
    <t>高级房&lt;2人入住&gt;&lt;不退款&gt;</t>
  </si>
  <si>
    <t>RUSLAN/NURAISHAH IZZATY BINTI,HOMIDIN/AHMAD ASRUL BIN</t>
  </si>
  <si>
    <t xml:space="preserve">3449549	</t>
  </si>
  <si>
    <t xml:space="preserve">8626487	</t>
  </si>
  <si>
    <t xml:space="preserve">999224578069257	</t>
  </si>
  <si>
    <t>[曼谷]曼谷素坤逸55号通罗中心点大酒店(Grande Centre Point Sukhumvit 55 Bangkok)(40721666)</t>
  </si>
  <si>
    <t>特色豪华房&lt;2人入住&gt;&lt;不退款&gt;&lt;早餐&gt;</t>
  </si>
  <si>
    <t>JOKINEN/NEEA</t>
  </si>
  <si>
    <t xml:space="preserve">3456308	</t>
  </si>
  <si>
    <t xml:space="preserve">283441	</t>
  </si>
  <si>
    <t xml:space="preserve">999224598648372	</t>
  </si>
  <si>
    <t>[普吉岛]拉威棕榈滩度假酒店(Rawai Palm Beach Resort)(39043570)</t>
  </si>
  <si>
    <t>高级池景房&lt;2人入住&gt;&lt;不退款&gt;</t>
  </si>
  <si>
    <t>Dhepyasuvan/Yuwadee,Dhepyasuvan/Yuwadee,Dhepyasuvan/Yuwadee</t>
  </si>
  <si>
    <t xml:space="preserve">3461111	</t>
  </si>
  <si>
    <t xml:space="preserve">CONFIRM	</t>
  </si>
  <si>
    <t>,</t>
  </si>
  <si>
    <t>USD  1222</t>
  </si>
  <si>
    <t>A230608092733911</t>
  </si>
  <si>
    <t>A230608092858911</t>
  </si>
  <si>
    <t>USD / HKD 当前参考汇率: 7.84075</t>
  </si>
  <si>
    <t>总计：1222 USD/
9581.4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</si>
  <si>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</si>
  <si>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</si>
  <si>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</si>
  <si>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</si>
  <si>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</si>
  <si>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</si>
  <si>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</si>
  <si>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</si>
  <si>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</si>
  <si>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</si>
  <si>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</si>
  <si>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</si>
  <si>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</si>
  <si>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</si>
  <si>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</si>
  <si>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</si>
  <si>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</si>
  <si>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</si>
  <si>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</si>
  <si>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2023-06-04</t>
  </si>
  <si>
    <t>3461111</t>
  </si>
  <si>
    <t>拉威棕榈滩度假酒店(SHA Extra Plus)</t>
  </si>
  <si>
    <t>Dhepyasuvan Yuwadee,Dhepyasuvan Yuwadee,Dhepyasuvan Yuwadee</t>
  </si>
  <si>
    <t>2023-06-05</t>
  </si>
  <si>
    <t>退房日周结</t>
  </si>
  <si>
    <t>683.30</t>
  </si>
  <si>
    <t>96.00</t>
  </si>
  <si>
    <t>0</t>
  </si>
  <si>
    <t>0.00</t>
  </si>
  <si>
    <t>携程盛景国际直连</t>
  </si>
  <si>
    <t>01.010677</t>
  </si>
  <si>
    <t>2023-06-04 16:03:45</t>
  </si>
  <si>
    <t>否</t>
  </si>
  <si>
    <t>汇智国际旅游发展有限公司</t>
  </si>
  <si>
    <t>直采</t>
  </si>
  <si>
    <t>泰国</t>
  </si>
  <si>
    <t>2023-06-03</t>
  </si>
  <si>
    <t>3456308</t>
  </si>
  <si>
    <t>曼谷素坤逸55号通罗中心点大酒店 (政府卫生认证)</t>
  </si>
  <si>
    <t>JOKINEN NEEA</t>
  </si>
  <si>
    <t>851.95</t>
  </si>
  <si>
    <t>120.00</t>
  </si>
  <si>
    <t>2023-06-03 13:57:50</t>
  </si>
  <si>
    <t>2023-06-01</t>
  </si>
  <si>
    <t>3449549</t>
  </si>
  <si>
    <t>哥打京那巴鲁元明大酒店</t>
  </si>
  <si>
    <t>RUSLAN NURAISHAH IZZATY BINTI,HOMIDIN AHMAD ASRUL BIN</t>
  </si>
  <si>
    <t>470.56</t>
  </si>
  <si>
    <t>66.00</t>
  </si>
  <si>
    <t>2023-06-02 12:37:22</t>
  </si>
  <si>
    <t>马来西亚</t>
  </si>
  <si>
    <t>2023-05-30</t>
  </si>
  <si>
    <t>3437099</t>
  </si>
  <si>
    <t>曼谷瑞博朗得酒店</t>
  </si>
  <si>
    <t>SONG QINGWEI</t>
  </si>
  <si>
    <t>2023-06-02</t>
  </si>
  <si>
    <t>978.50</t>
  </si>
  <si>
    <t>138.00</t>
  </si>
  <si>
    <t>2023-05-30 12:25:20</t>
  </si>
  <si>
    <t>2023-05-26</t>
  </si>
  <si>
    <t>3423648</t>
  </si>
  <si>
    <t>拉瓦尔斯酒店</t>
  </si>
  <si>
    <t>NARA JEONG</t>
  </si>
  <si>
    <t>1489.97</t>
  </si>
  <si>
    <t>210.00</t>
  </si>
  <si>
    <t>2023-05-27 14:20:35</t>
  </si>
  <si>
    <t>韩国</t>
  </si>
  <si>
    <t>3422284</t>
  </si>
  <si>
    <t>普吉班德拉海滩度假酒店(SHA Extra Plus)</t>
  </si>
  <si>
    <t>Chankitkan Pornnapa,Chankitkan Pornnapa</t>
  </si>
  <si>
    <t>227.04</t>
  </si>
  <si>
    <t>32.00</t>
  </si>
  <si>
    <t>2023-05-26 10:39:25</t>
  </si>
  <si>
    <t>直连</t>
  </si>
  <si>
    <t>2023-05-18</t>
  </si>
  <si>
    <t>3391145</t>
  </si>
  <si>
    <t>阿尔法公寓式酒店</t>
  </si>
  <si>
    <t>Kimura Yoshio</t>
  </si>
  <si>
    <t>1346.76</t>
  </si>
  <si>
    <t>192.00</t>
  </si>
  <si>
    <t>2023-05-18 17:45:30</t>
  </si>
  <si>
    <t>菲律宾</t>
  </si>
  <si>
    <t>2023-05-11</t>
  </si>
  <si>
    <t>3355055</t>
  </si>
  <si>
    <t>吉隆坡四季酒店</t>
  </si>
  <si>
    <t>GOH MEI YEN</t>
  </si>
  <si>
    <t>2557.71</t>
  </si>
  <si>
    <t>368.00</t>
  </si>
  <si>
    <t>2023-05-11 18:23:50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</si>
</sst>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175260</xdr:colOff>
      <xdr:row>41</xdr:row>
      <xdr:rowOff>175260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91840"/>
          <a:ext cx="9974580" cy="438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45080</v>
      </c>
      <c r="G2" s="6">
        <v>45082</v>
      </c>
      <c r="H2" s="4">
        <v>1</v>
      </c>
      <c r="I2" s="4">
        <v>2</v>
      </c>
      <c r="J2" s="4">
        <v>2</v>
      </c>
      <c r="K2" s="4" t="s">
        <v>30</v>
      </c>
      <c r="L2" s="4">
        <v>368</v>
      </c>
      <c r="M2" s="4">
        <v>368</v>
      </c>
      <c r="N2" s="4" t="s">
        <v>31</v>
      </c>
      <c r="O2" s="4" t="s">
        <v>32</v>
      </c>
      <c r="P2" s="4" t="s">
        <v>33</v>
      </c>
      <c r="Q2" s="4">
        <v>0</v>
      </c>
      <c r="R2" s="7">
        <v>45057</v>
      </c>
      <c r="S2" s="6">
        <v>45085</v>
      </c>
      <c r="T2" s="4" t="s">
        <v>34</v>
      </c>
      <c r="U2" s="4">
        <v>368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45080</v>
      </c>
      <c r="G3" s="6">
        <v>45082</v>
      </c>
      <c r="H3" s="4">
        <v>1</v>
      </c>
      <c r="I3" s="4">
        <v>2</v>
      </c>
      <c r="J3" s="4">
        <v>2</v>
      </c>
      <c r="K3" s="4" t="s">
        <v>30</v>
      </c>
      <c r="L3" s="4">
        <v>192</v>
      </c>
      <c r="M3" s="4">
        <v>192</v>
      </c>
      <c r="N3" s="4" t="s">
        <v>40</v>
      </c>
      <c r="O3" s="4" t="s">
        <v>32</v>
      </c>
      <c r="P3" s="4" t="s">
        <v>33</v>
      </c>
      <c r="Q3" s="4">
        <v>0</v>
      </c>
      <c r="R3" s="7">
        <v>45064</v>
      </c>
      <c r="S3" s="6">
        <v>45085</v>
      </c>
      <c r="T3" s="4" t="s">
        <v>34</v>
      </c>
      <c r="U3" s="4">
        <v>192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45081</v>
      </c>
      <c r="G4" s="6">
        <v>45082</v>
      </c>
      <c r="H4" s="4">
        <v>1</v>
      </c>
      <c r="I4" s="4">
        <v>1</v>
      </c>
      <c r="J4" s="4">
        <v>1</v>
      </c>
      <c r="K4" s="4" t="s">
        <v>30</v>
      </c>
      <c r="L4" s="4">
        <v>32</v>
      </c>
      <c r="M4" s="4">
        <v>32</v>
      </c>
      <c r="N4" s="4" t="s">
        <v>46</v>
      </c>
      <c r="O4" s="4" t="s">
        <v>32</v>
      </c>
      <c r="P4" s="4" t="s">
        <v>33</v>
      </c>
      <c r="Q4" s="4">
        <v>0</v>
      </c>
      <c r="R4" s="7">
        <v>45072</v>
      </c>
      <c r="S4" s="6">
        <v>45085</v>
      </c>
      <c r="T4" s="4" t="s">
        <v>34</v>
      </c>
      <c r="U4" s="4">
        <v>32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45080</v>
      </c>
      <c r="G5" s="6">
        <v>45082</v>
      </c>
      <c r="H5" s="4">
        <v>1</v>
      </c>
      <c r="I5" s="4">
        <v>2</v>
      </c>
      <c r="J5" s="4">
        <v>2</v>
      </c>
      <c r="K5" s="4" t="s">
        <v>30</v>
      </c>
      <c r="L5" s="4">
        <v>210</v>
      </c>
      <c r="M5" s="4">
        <v>210</v>
      </c>
      <c r="N5" s="4" t="s">
        <v>52</v>
      </c>
      <c r="O5" s="4" t="s">
        <v>32</v>
      </c>
      <c r="P5" s="4" t="s">
        <v>33</v>
      </c>
      <c r="Q5" s="4">
        <v>0</v>
      </c>
      <c r="R5" s="7">
        <v>45072</v>
      </c>
      <c r="S5" s="6">
        <v>45085</v>
      </c>
      <c r="T5" s="4" t="s">
        <v>34</v>
      </c>
      <c r="U5" s="4">
        <v>210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45079</v>
      </c>
      <c r="G6" s="6">
        <v>45082</v>
      </c>
      <c r="H6" s="4">
        <v>1</v>
      </c>
      <c r="I6" s="4">
        <v>3</v>
      </c>
      <c r="J6" s="4">
        <v>3</v>
      </c>
      <c r="K6" s="4" t="s">
        <v>30</v>
      </c>
      <c r="L6" s="4">
        <v>138</v>
      </c>
      <c r="M6" s="4">
        <v>138</v>
      </c>
      <c r="N6" s="4" t="s">
        <v>58</v>
      </c>
      <c r="O6" s="4" t="s">
        <v>32</v>
      </c>
      <c r="P6" s="4" t="s">
        <v>33</v>
      </c>
      <c r="Q6" s="4">
        <v>0</v>
      </c>
      <c r="R6" s="7">
        <v>45076</v>
      </c>
      <c r="S6" s="6">
        <v>45085</v>
      </c>
      <c r="T6" s="4" t="s">
        <v>34</v>
      </c>
      <c r="U6" s="4">
        <v>138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45080</v>
      </c>
      <c r="G7" s="6">
        <v>45082</v>
      </c>
      <c r="H7" s="4">
        <v>1</v>
      </c>
      <c r="I7" s="4">
        <v>2</v>
      </c>
      <c r="J7" s="4">
        <v>2</v>
      </c>
      <c r="K7" s="4" t="s">
        <v>30</v>
      </c>
      <c r="L7" s="4">
        <v>66</v>
      </c>
      <c r="M7" s="4">
        <v>66</v>
      </c>
      <c r="N7" s="4" t="s">
        <v>64</v>
      </c>
      <c r="O7" s="4" t="s">
        <v>32</v>
      </c>
      <c r="P7" s="4" t="s">
        <v>33</v>
      </c>
      <c r="Q7" s="4">
        <v>0</v>
      </c>
      <c r="R7" s="7">
        <v>45078</v>
      </c>
      <c r="S7" s="6">
        <v>45085</v>
      </c>
      <c r="T7" s="4" t="s">
        <v>34</v>
      </c>
      <c r="U7" s="4">
        <v>66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45081</v>
      </c>
      <c r="G8" s="6">
        <v>45082</v>
      </c>
      <c r="H8" s="4">
        <v>1</v>
      </c>
      <c r="I8" s="4">
        <v>1</v>
      </c>
      <c r="J8" s="4">
        <v>1</v>
      </c>
      <c r="K8" s="4" t="s">
        <v>30</v>
      </c>
      <c r="L8" s="4">
        <v>120</v>
      </c>
      <c r="M8" s="4">
        <v>120</v>
      </c>
      <c r="N8" s="4" t="s">
        <v>70</v>
      </c>
      <c r="O8" s="4" t="s">
        <v>32</v>
      </c>
      <c r="P8" s="4" t="s">
        <v>33</v>
      </c>
      <c r="Q8" s="4">
        <v>0</v>
      </c>
      <c r="R8" s="7">
        <v>45080</v>
      </c>
      <c r="S8" s="6">
        <v>45085</v>
      </c>
      <c r="T8" s="4" t="s">
        <v>34</v>
      </c>
      <c r="U8" s="4">
        <v>120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45081</v>
      </c>
      <c r="G9" s="6">
        <v>45082</v>
      </c>
      <c r="H9" s="4">
        <v>3</v>
      </c>
      <c r="I9" s="4">
        <v>1</v>
      </c>
      <c r="J9" s="4">
        <v>3</v>
      </c>
      <c r="K9" s="4" t="s">
        <v>30</v>
      </c>
      <c r="L9" s="4">
        <v>96</v>
      </c>
      <c r="M9" s="4">
        <v>96</v>
      </c>
      <c r="N9" s="4" t="s">
        <v>76</v>
      </c>
      <c r="O9" s="4" t="s">
        <v>32</v>
      </c>
      <c r="P9" s="4" t="s">
        <v>33</v>
      </c>
      <c r="Q9" s="4">
        <v>0</v>
      </c>
      <c r="R9" s="7">
        <v>45081</v>
      </c>
      <c r="S9" s="6">
        <v>45085</v>
      </c>
      <c r="T9" s="4" t="s">
        <v>34</v>
      </c>
      <c r="U9" s="4">
        <v>96</v>
      </c>
      <c r="V9" s="4">
        <v>0</v>
      </c>
      <c r="W9" s="4">
        <v>0</v>
      </c>
      <c r="X9" s="4" t="s">
        <v>77</v>
      </c>
      <c r="Y9" s="4" t="s">
        <v>78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D17" sqref="D17"/>
    </sheetView>
  </sheetViews>
  <sheetFormatPr defaultColWidth="10" defaultRowHeight="14.4"/>
  <cols>
    <col min="1" max="1" width="12.8888888888889" style="4"/>
    <col min="2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</v>
      </c>
    </row>
    <row r="2" s="4" customFormat="1" spans="1:9">
      <c r="A2" s="5">
        <v>999224096603675</v>
      </c>
      <c r="B2" s="6">
        <v>45080</v>
      </c>
      <c r="C2" s="6">
        <v>45082</v>
      </c>
      <c r="D2" s="4">
        <v>368</v>
      </c>
      <c r="E2" s="4" t="str">
        <f>VLOOKUP(A2,HOP!A:L,12,0)</f>
        <v>368.00</v>
      </c>
      <c r="F2" s="4" t="str">
        <f>VLOOKUP(A2,HOP!A:C,3,0)</f>
        <v>3355055</v>
      </c>
      <c r="G2" s="4">
        <f>D2-E2</f>
        <v>0</v>
      </c>
      <c r="H2" s="4" t="str">
        <f>$H$1&amp;F2</f>
        <v>,3355055</v>
      </c>
      <c r="I2" s="4" t="str">
        <f>VLOOKUP(A2,HOP!A:U,21,0)</f>
        <v>直采</v>
      </c>
    </row>
    <row r="3" s="4" customFormat="1" spans="1:9">
      <c r="A3" s="5">
        <v>999224276176397</v>
      </c>
      <c r="B3" s="6">
        <v>45080</v>
      </c>
      <c r="C3" s="6">
        <v>45082</v>
      </c>
      <c r="D3" s="4">
        <v>192</v>
      </c>
      <c r="E3" s="4" t="str">
        <f>VLOOKUP(A3,HOP!A:L,12,0)</f>
        <v>192.00</v>
      </c>
      <c r="F3" s="4" t="str">
        <f>VLOOKUP(A3,HOP!A:C,3,0)</f>
        <v>3391145</v>
      </c>
      <c r="G3" s="4">
        <f t="shared" ref="G3:G9" si="0">D3-E3</f>
        <v>0</v>
      </c>
      <c r="H3" s="4" t="str">
        <f t="shared" ref="H3:H9" si="1">$H$1&amp;F3</f>
        <v>,3391145</v>
      </c>
      <c r="I3" s="4" t="str">
        <f>VLOOKUP(A3,HOP!A:U,21,0)</f>
        <v>直采</v>
      </c>
    </row>
    <row r="4" s="4" customFormat="1" spans="1:9">
      <c r="A4" s="5">
        <v>999224414185544</v>
      </c>
      <c r="B4" s="6">
        <v>45081</v>
      </c>
      <c r="C4" s="6">
        <v>45082</v>
      </c>
      <c r="D4" s="4">
        <v>32</v>
      </c>
      <c r="E4" s="4" t="str">
        <f>VLOOKUP(A4,HOP!A:L,12,0)</f>
        <v>32.00</v>
      </c>
      <c r="F4" s="4" t="str">
        <f>VLOOKUP(A4,HOP!A:C,3,0)</f>
        <v>3422284</v>
      </c>
      <c r="G4" s="4">
        <f t="shared" si="0"/>
        <v>0</v>
      </c>
      <c r="H4" s="4" t="str">
        <f t="shared" si="1"/>
        <v>,3422284</v>
      </c>
      <c r="I4" s="4" t="str">
        <f>VLOOKUP(A4,HOP!A:U,21,0)</f>
        <v>直连</v>
      </c>
    </row>
    <row r="5" s="4" customFormat="1" spans="1:9">
      <c r="A5" s="5">
        <v>999224422610940</v>
      </c>
      <c r="B5" s="6">
        <v>45080</v>
      </c>
      <c r="C5" s="6">
        <v>45082</v>
      </c>
      <c r="D5" s="4">
        <v>210</v>
      </c>
      <c r="E5" s="4" t="str">
        <f>VLOOKUP(A5,HOP!A:L,12,0)</f>
        <v>210.00</v>
      </c>
      <c r="F5" s="4" t="str">
        <f>VLOOKUP(A5,HOP!A:C,3,0)</f>
        <v>3423648</v>
      </c>
      <c r="G5" s="4">
        <f t="shared" si="0"/>
        <v>0</v>
      </c>
      <c r="H5" s="4" t="str">
        <f t="shared" si="1"/>
        <v>,3423648</v>
      </c>
      <c r="I5" s="4" t="str">
        <f>VLOOKUP(A5,HOP!A:U,21,0)</f>
        <v>直采</v>
      </c>
    </row>
    <row r="6" s="4" customFormat="1" spans="1:9">
      <c r="A6" s="5">
        <v>999224477568985</v>
      </c>
      <c r="B6" s="6">
        <v>45079</v>
      </c>
      <c r="C6" s="6">
        <v>45082</v>
      </c>
      <c r="D6" s="4">
        <v>138</v>
      </c>
      <c r="E6" s="4" t="str">
        <f>VLOOKUP(A6,HOP!A:L,12,0)</f>
        <v>138.00</v>
      </c>
      <c r="F6" s="4" t="str">
        <f>VLOOKUP(A6,HOP!A:C,3,0)</f>
        <v>3437099</v>
      </c>
      <c r="G6" s="4">
        <f t="shared" si="0"/>
        <v>0</v>
      </c>
      <c r="H6" s="4" t="str">
        <f t="shared" si="1"/>
        <v>,3437099</v>
      </c>
      <c r="I6" s="4" t="str">
        <f>VLOOKUP(A6,HOP!A:U,21,0)</f>
        <v>直采</v>
      </c>
    </row>
    <row r="7" s="4" customFormat="1" spans="1:9">
      <c r="A7" s="5">
        <v>999224540598917</v>
      </c>
      <c r="B7" s="6">
        <v>45080</v>
      </c>
      <c r="C7" s="6">
        <v>45082</v>
      </c>
      <c r="D7" s="4">
        <v>66</v>
      </c>
      <c r="E7" s="4" t="str">
        <f>VLOOKUP(A7,HOP!A:L,12,0)</f>
        <v>66.00</v>
      </c>
      <c r="F7" s="4" t="str">
        <f>VLOOKUP(A7,HOP!A:C,3,0)</f>
        <v>3449549</v>
      </c>
      <c r="G7" s="4">
        <f t="shared" si="0"/>
        <v>0</v>
      </c>
      <c r="H7" s="4" t="str">
        <f t="shared" si="1"/>
        <v>,3449549</v>
      </c>
      <c r="I7" s="4" t="str">
        <f>VLOOKUP(A7,HOP!A:U,21,0)</f>
        <v>直采</v>
      </c>
    </row>
    <row r="8" s="4" customFormat="1" spans="1:9">
      <c r="A8" s="5">
        <v>999224578069257</v>
      </c>
      <c r="B8" s="6">
        <v>45081</v>
      </c>
      <c r="C8" s="6">
        <v>45082</v>
      </c>
      <c r="D8" s="4">
        <v>120</v>
      </c>
      <c r="E8" s="4" t="str">
        <f>VLOOKUP(A8,HOP!A:L,12,0)</f>
        <v>120.00</v>
      </c>
      <c r="F8" s="4" t="str">
        <f>VLOOKUP(A8,HOP!A:C,3,0)</f>
        <v>3456308</v>
      </c>
      <c r="G8" s="4">
        <f t="shared" si="0"/>
        <v>0</v>
      </c>
      <c r="H8" s="4" t="str">
        <f t="shared" si="1"/>
        <v>,3456308</v>
      </c>
      <c r="I8" s="4" t="str">
        <f>VLOOKUP(A8,HOP!A:U,21,0)</f>
        <v>直采</v>
      </c>
    </row>
    <row r="9" s="4" customFormat="1" spans="1:9">
      <c r="A9" s="5">
        <v>999224598648372</v>
      </c>
      <c r="B9" s="6">
        <v>45081</v>
      </c>
      <c r="C9" s="6">
        <v>45082</v>
      </c>
      <c r="D9" s="4">
        <v>96</v>
      </c>
      <c r="E9" s="4" t="str">
        <f>VLOOKUP(A9,HOP!A:L,12,0)</f>
        <v>96.00</v>
      </c>
      <c r="F9" s="4" t="str">
        <f>VLOOKUP(A9,HOP!A:C,3,0)</f>
        <v>3461111</v>
      </c>
      <c r="G9" s="4">
        <f t="shared" si="0"/>
        <v>0</v>
      </c>
      <c r="H9" s="4" t="str">
        <f t="shared" si="1"/>
        <v>,3461111</v>
      </c>
      <c r="I9" s="4" t="str">
        <f>VLOOKUP(A9,HOP!A:U,21,0)</f>
        <v>直采</v>
      </c>
    </row>
    <row r="11" spans="4:4">
      <c r="D11" s="4">
        <f>SUM(D2:D10)</f>
        <v>1222</v>
      </c>
    </row>
    <row r="12" spans="4:4">
      <c r="D12" s="4" t="s">
        <v>80</v>
      </c>
    </row>
    <row r="14" spans="1:3">
      <c r="A14" s="4" t="s">
        <v>81</v>
      </c>
      <c r="B14" s="4">
        <v>1190</v>
      </c>
      <c r="C14" s="4">
        <v>9330.5</v>
      </c>
    </row>
    <row r="15" spans="1:3">
      <c r="A15" s="4" t="s">
        <v>82</v>
      </c>
      <c r="B15" s="4">
        <v>32</v>
      </c>
      <c r="C15" s="4">
        <v>250.9</v>
      </c>
    </row>
    <row r="16" spans="1:3">
      <c r="A16" s="4" t="s">
        <v>83</v>
      </c>
      <c r="B16" s="4">
        <f>SUM(B14:B15)</f>
        <v>1222</v>
      </c>
      <c r="C16" s="4">
        <f>SUM(C14:C15)</f>
        <v>9581.4</v>
      </c>
    </row>
    <row r="17" spans="1:1">
      <c r="A17" s="4" t="s">
        <v>84</v>
      </c>
    </row>
  </sheetData>
  <autoFilter ref="A1:X9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C13" sqref="C13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  <c r="U1" s="2" t="s">
        <v>102</v>
      </c>
      <c r="V1" s="2" t="s">
        <v>103</v>
      </c>
    </row>
    <row r="2" s="1" customFormat="1" spans="1:22">
      <c r="A2" s="3">
        <v>999224598648372</v>
      </c>
      <c r="B2" s="1" t="s">
        <v>104</v>
      </c>
      <c r="C2" s="1" t="s">
        <v>105</v>
      </c>
      <c r="D2" s="1" t="s">
        <v>106</v>
      </c>
      <c r="E2" s="1" t="s">
        <v>107</v>
      </c>
      <c r="F2" s="1" t="s">
        <v>104</v>
      </c>
      <c r="G2" s="1" t="s">
        <v>108</v>
      </c>
      <c r="H2" s="1" t="s">
        <v>109</v>
      </c>
      <c r="I2" s="1" t="s">
        <v>110</v>
      </c>
      <c r="J2" s="1" t="s">
        <v>30</v>
      </c>
      <c r="K2" s="1" t="s">
        <v>111</v>
      </c>
      <c r="L2" s="1" t="s">
        <v>111</v>
      </c>
      <c r="M2" s="1" t="s">
        <v>112</v>
      </c>
      <c r="N2" s="1" t="s">
        <v>112</v>
      </c>
      <c r="O2" s="1" t="s">
        <v>113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118</v>
      </c>
      <c r="U2" s="1" t="s">
        <v>119</v>
      </c>
      <c r="V2" s="1" t="s">
        <v>120</v>
      </c>
    </row>
    <row r="3" s="1" customFormat="1" spans="1:22">
      <c r="A3" s="3">
        <v>999224578069257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104</v>
      </c>
      <c r="G3" s="1" t="s">
        <v>108</v>
      </c>
      <c r="H3" s="1" t="s">
        <v>109</v>
      </c>
      <c r="I3" s="1" t="s">
        <v>125</v>
      </c>
      <c r="J3" s="1" t="s">
        <v>30</v>
      </c>
      <c r="K3" s="1" t="s">
        <v>126</v>
      </c>
      <c r="L3" s="1" t="s">
        <v>126</v>
      </c>
      <c r="M3" s="1" t="s">
        <v>112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127</v>
      </c>
      <c r="S3" s="1" t="s">
        <v>117</v>
      </c>
      <c r="T3" s="1" t="s">
        <v>118</v>
      </c>
      <c r="U3" s="1" t="s">
        <v>119</v>
      </c>
      <c r="V3" s="1" t="s">
        <v>120</v>
      </c>
    </row>
    <row r="4" s="1" customFormat="1" spans="1:22">
      <c r="A4" s="3">
        <v>999224540598917</v>
      </c>
      <c r="B4" s="1" t="s">
        <v>128</v>
      </c>
      <c r="C4" s="1" t="s">
        <v>129</v>
      </c>
      <c r="D4" s="1" t="s">
        <v>130</v>
      </c>
      <c r="E4" s="1" t="s">
        <v>131</v>
      </c>
      <c r="F4" s="1" t="s">
        <v>121</v>
      </c>
      <c r="G4" s="1" t="s">
        <v>108</v>
      </c>
      <c r="H4" s="1" t="s">
        <v>109</v>
      </c>
      <c r="I4" s="1" t="s">
        <v>132</v>
      </c>
      <c r="J4" s="1" t="s">
        <v>30</v>
      </c>
      <c r="K4" s="1" t="s">
        <v>133</v>
      </c>
      <c r="L4" s="1" t="s">
        <v>133</v>
      </c>
      <c r="M4" s="1" t="s">
        <v>112</v>
      </c>
      <c r="N4" s="1" t="s">
        <v>112</v>
      </c>
      <c r="O4" s="1" t="s">
        <v>113</v>
      </c>
      <c r="P4" s="1" t="s">
        <v>114</v>
      </c>
      <c r="Q4" s="1" t="s">
        <v>115</v>
      </c>
      <c r="R4" s="1" t="s">
        <v>134</v>
      </c>
      <c r="S4" s="1" t="s">
        <v>117</v>
      </c>
      <c r="T4" s="1" t="s">
        <v>118</v>
      </c>
      <c r="U4" s="1" t="s">
        <v>119</v>
      </c>
      <c r="V4" s="1" t="s">
        <v>135</v>
      </c>
    </row>
    <row r="5" s="1" customFormat="1" spans="1:22">
      <c r="A5" s="3">
        <v>999224477568985</v>
      </c>
      <c r="B5" s="1" t="s">
        <v>136</v>
      </c>
      <c r="C5" s="1" t="s">
        <v>137</v>
      </c>
      <c r="D5" s="1" t="s">
        <v>138</v>
      </c>
      <c r="E5" s="1" t="s">
        <v>139</v>
      </c>
      <c r="F5" s="1" t="s">
        <v>140</v>
      </c>
      <c r="G5" s="1" t="s">
        <v>108</v>
      </c>
      <c r="H5" s="1" t="s">
        <v>109</v>
      </c>
      <c r="I5" s="1" t="s">
        <v>141</v>
      </c>
      <c r="J5" s="1" t="s">
        <v>30</v>
      </c>
      <c r="K5" s="1" t="s">
        <v>142</v>
      </c>
      <c r="L5" s="1" t="s">
        <v>142</v>
      </c>
      <c r="M5" s="1" t="s">
        <v>112</v>
      </c>
      <c r="N5" s="1" t="s">
        <v>112</v>
      </c>
      <c r="O5" s="1" t="s">
        <v>113</v>
      </c>
      <c r="P5" s="1" t="s">
        <v>114</v>
      </c>
      <c r="Q5" s="1" t="s">
        <v>115</v>
      </c>
      <c r="R5" s="1" t="s">
        <v>143</v>
      </c>
      <c r="S5" s="1" t="s">
        <v>117</v>
      </c>
      <c r="T5" s="1" t="s">
        <v>118</v>
      </c>
      <c r="U5" s="1" t="s">
        <v>119</v>
      </c>
      <c r="V5" s="1" t="s">
        <v>120</v>
      </c>
    </row>
    <row r="6" s="1" customFormat="1" spans="1:22">
      <c r="A6" s="3">
        <v>999224422610940</v>
      </c>
      <c r="B6" s="1" t="s">
        <v>144</v>
      </c>
      <c r="C6" s="1" t="s">
        <v>145</v>
      </c>
      <c r="D6" s="1" t="s">
        <v>146</v>
      </c>
      <c r="E6" s="1" t="s">
        <v>147</v>
      </c>
      <c r="F6" s="1" t="s">
        <v>121</v>
      </c>
      <c r="G6" s="1" t="s">
        <v>108</v>
      </c>
      <c r="H6" s="1" t="s">
        <v>109</v>
      </c>
      <c r="I6" s="1" t="s">
        <v>148</v>
      </c>
      <c r="J6" s="1" t="s">
        <v>30</v>
      </c>
      <c r="K6" s="1" t="s">
        <v>149</v>
      </c>
      <c r="L6" s="1" t="s">
        <v>149</v>
      </c>
      <c r="M6" s="1" t="s">
        <v>112</v>
      </c>
      <c r="N6" s="1" t="s">
        <v>112</v>
      </c>
      <c r="O6" s="1" t="s">
        <v>113</v>
      </c>
      <c r="P6" s="1" t="s">
        <v>114</v>
      </c>
      <c r="Q6" s="1" t="s">
        <v>115</v>
      </c>
      <c r="R6" s="1" t="s">
        <v>150</v>
      </c>
      <c r="S6" s="1" t="s">
        <v>117</v>
      </c>
      <c r="T6" s="1" t="s">
        <v>118</v>
      </c>
      <c r="U6" s="1" t="s">
        <v>119</v>
      </c>
      <c r="V6" s="1" t="s">
        <v>151</v>
      </c>
    </row>
    <row r="7" s="1" customFormat="1" spans="1:22">
      <c r="A7" s="3">
        <v>999224414185544</v>
      </c>
      <c r="B7" s="1" t="s">
        <v>144</v>
      </c>
      <c r="C7" s="1" t="s">
        <v>152</v>
      </c>
      <c r="D7" s="1" t="s">
        <v>153</v>
      </c>
      <c r="E7" s="1" t="s">
        <v>154</v>
      </c>
      <c r="F7" s="1" t="s">
        <v>104</v>
      </c>
      <c r="G7" s="1" t="s">
        <v>108</v>
      </c>
      <c r="H7" s="1" t="s">
        <v>109</v>
      </c>
      <c r="I7" s="1" t="s">
        <v>155</v>
      </c>
      <c r="J7" s="1" t="s">
        <v>30</v>
      </c>
      <c r="K7" s="1" t="s">
        <v>156</v>
      </c>
      <c r="L7" s="1" t="s">
        <v>156</v>
      </c>
      <c r="M7" s="1" t="s">
        <v>112</v>
      </c>
      <c r="N7" s="1" t="s">
        <v>112</v>
      </c>
      <c r="O7" s="1" t="s">
        <v>113</v>
      </c>
      <c r="P7" s="1" t="s">
        <v>114</v>
      </c>
      <c r="Q7" s="1" t="s">
        <v>115</v>
      </c>
      <c r="R7" s="1" t="s">
        <v>157</v>
      </c>
      <c r="S7" s="1" t="s">
        <v>117</v>
      </c>
      <c r="T7" s="1" t="s">
        <v>118</v>
      </c>
      <c r="U7" s="1" t="s">
        <v>158</v>
      </c>
      <c r="V7" s="1" t="s">
        <v>120</v>
      </c>
    </row>
    <row r="8" s="1" customFormat="1" spans="1:22">
      <c r="A8" s="3">
        <v>999224276176397</v>
      </c>
      <c r="B8" s="1" t="s">
        <v>159</v>
      </c>
      <c r="C8" s="1" t="s">
        <v>160</v>
      </c>
      <c r="D8" s="1" t="s">
        <v>161</v>
      </c>
      <c r="E8" s="1" t="s">
        <v>162</v>
      </c>
      <c r="F8" s="1" t="s">
        <v>121</v>
      </c>
      <c r="G8" s="1" t="s">
        <v>108</v>
      </c>
      <c r="H8" s="1" t="s">
        <v>109</v>
      </c>
      <c r="I8" s="1" t="s">
        <v>163</v>
      </c>
      <c r="J8" s="1" t="s">
        <v>30</v>
      </c>
      <c r="K8" s="1" t="s">
        <v>164</v>
      </c>
      <c r="L8" s="1" t="s">
        <v>164</v>
      </c>
      <c r="M8" s="1" t="s">
        <v>112</v>
      </c>
      <c r="N8" s="1" t="s">
        <v>112</v>
      </c>
      <c r="O8" s="1" t="s">
        <v>113</v>
      </c>
      <c r="P8" s="1" t="s">
        <v>114</v>
      </c>
      <c r="Q8" s="1" t="s">
        <v>115</v>
      </c>
      <c r="R8" s="1" t="s">
        <v>165</v>
      </c>
      <c r="S8" s="1" t="s">
        <v>117</v>
      </c>
      <c r="T8" s="1" t="s">
        <v>118</v>
      </c>
      <c r="U8" s="1" t="s">
        <v>119</v>
      </c>
      <c r="V8" s="1" t="s">
        <v>166</v>
      </c>
    </row>
    <row r="9" s="1" customFormat="1" spans="1:22">
      <c r="A9" s="3">
        <v>999224096603675</v>
      </c>
      <c r="B9" s="1" t="s">
        <v>167</v>
      </c>
      <c r="C9" s="1" t="s">
        <v>168</v>
      </c>
      <c r="D9" s="1" t="s">
        <v>169</v>
      </c>
      <c r="E9" s="1" t="s">
        <v>170</v>
      </c>
      <c r="F9" s="1" t="s">
        <v>121</v>
      </c>
      <c r="G9" s="1" t="s">
        <v>108</v>
      </c>
      <c r="H9" s="1" t="s">
        <v>109</v>
      </c>
      <c r="I9" s="1" t="s">
        <v>171</v>
      </c>
      <c r="J9" s="1" t="s">
        <v>30</v>
      </c>
      <c r="K9" s="1" t="s">
        <v>172</v>
      </c>
      <c r="L9" s="1" t="s">
        <v>172</v>
      </c>
      <c r="M9" s="1" t="s">
        <v>112</v>
      </c>
      <c r="N9" s="1" t="s">
        <v>112</v>
      </c>
      <c r="O9" s="1" t="s">
        <v>113</v>
      </c>
      <c r="P9" s="1" t="s">
        <v>114</v>
      </c>
      <c r="Q9" s="1" t="s">
        <v>115</v>
      </c>
      <c r="R9" s="1" t="s">
        <v>173</v>
      </c>
      <c r="S9" s="1" t="s">
        <v>117</v>
      </c>
      <c r="T9" s="1" t="s">
        <v>118</v>
      </c>
      <c r="U9" s="1" t="s">
        <v>119</v>
      </c>
      <c r="V9" s="1" t="s">
        <v>135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2023-06-08T01:21:14Z</dcterms:created>
  <dcterms:modified xsi:type="dcterms:W3CDTF">2023-06-08T01:31:12Z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05608E302C3B4AD5BA9A159AA3720549_12</vt:lpwstr>
  </property>
  <property fmtid="{D5CDD505-2E9C-101B-9397-08002B2CF9AE}" pid="3" name="KSOProductBuildVer">
    <vt:lpwstr>2052-11.1.0.14309</vt:lpwstr>
  </property>
</Properties>
</file>