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<sst xmlns="http://schemas.openxmlformats.org/spreadsheetml/2006/main" count="301" uniqueCount="149">
  <si>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</si>
  <si>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</si>
  <si>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</si>
  <si>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</si>
  <si>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</si>
  <si>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</si>
  <si>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</si>
  <si>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</si>
  <si>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</si>
  <si>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</si>
  <si>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</si>
  <si>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</si>
  <si>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</si>
  <si>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</si>
  <si>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</si>
  <si>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</si>
  <si>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</si>
  <si>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</si>
  <si>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</si>
  <si>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</si>
  <si>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</si>
  <si>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</si>
  <si>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</si>
  <si>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</si>
  <si>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</si>
  <si>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999224078376045	</t>
  </si>
  <si>
    <t>Ctrip</t>
  </si>
  <si>
    <t>正常</t>
  </si>
  <si>
    <t>[香港]香港九龙海逸君绰酒店(Harbour Grand Kowloon)(17095949)</t>
  </si>
  <si>
    <t>高级客房(至少连住2晚及以上)&lt;特惠&gt;&lt;双人入住&gt;&lt;内宾&gt;&lt;无早&gt;</t>
  </si>
  <si>
    <t>CNY</t>
  </si>
  <si>
    <t>HE/BENRONG</t>
  </si>
  <si>
    <t>CA363230609CNY</t>
  </si>
  <si>
    <t>未提现</t>
  </si>
  <si>
    <t>携程开票</t>
  </si>
  <si>
    <t xml:space="preserve">3348999	</t>
  </si>
  <si>
    <t xml:space="preserve">	</t>
  </si>
  <si>
    <t xml:space="preserve">999224081689574	</t>
  </si>
  <si>
    <t>[香港]香港百利酒店(Burlington Hotel)(81148704)</t>
  </si>
  <si>
    <t>标准大床房&lt;双人入住&gt;&lt;内宾&gt;&lt;预付&gt;&lt;无早&gt;</t>
  </si>
  <si>
    <t>ZHENG/JIESHENG</t>
  </si>
  <si>
    <t xml:space="preserve">3350316	</t>
  </si>
  <si>
    <t xml:space="preserve">MTN-4917940437523497413	</t>
  </si>
  <si>
    <t xml:space="preserve">999224359032708	</t>
  </si>
  <si>
    <t>[梅州]梅州白天鹅迎宾馆(100697959)</t>
  </si>
  <si>
    <t>商务江景大床房&lt;超值特惠&gt;&lt;双人入住&gt;&lt;日历房套餐高价值&gt;&lt;单早&gt;&lt;新酒店礼盒&gt;</t>
  </si>
  <si>
    <t>何智毅,陈伟东,何梓源,张克雄</t>
  </si>
  <si>
    <t xml:space="preserve">999224380852783	</t>
  </si>
  <si>
    <t>商务江景双床房&lt;特惠促销&gt;&lt;双人入住&gt;&lt;双早&gt;&lt;日历房套餐高价值&gt;&lt;新酒店礼盒&gt;</t>
  </si>
  <si>
    <t>任磊</t>
  </si>
  <si>
    <t xml:space="preserve">999224382973474	</t>
  </si>
  <si>
    <t>[梅州]梅州麓湖山酒店(67856423)</t>
  </si>
  <si>
    <t>豪华大床房&lt;双人入住&gt;&lt;升级特惠&gt;&lt;双早&gt;&lt;新高价值日历房套餐&gt;&lt;新酒店礼盒&gt;</t>
  </si>
  <si>
    <t>罗玲玲</t>
  </si>
  <si>
    <t xml:space="preserve">24383216876	</t>
  </si>
  <si>
    <t>商务江景双床房&lt;超值特惠&gt;&lt;双人入住&gt;&lt;日历房套餐高价值&gt;&lt;单早&gt;&lt;新酒店礼盒&gt;</t>
  </si>
  <si>
    <t>芦崇明</t>
  </si>
  <si>
    <t>取消</t>
  </si>
  <si>
    <t xml:space="preserve">999224384576419	</t>
  </si>
  <si>
    <t>黄安置,刘辛一</t>
  </si>
  <si>
    <t xml:space="preserve">999224384851155	</t>
  </si>
  <si>
    <t>[梅州]梅州昌盛豪生大酒店(45834822)</t>
  </si>
  <si>
    <t>柚见好——非遗双床房&lt;超值特惠&gt;&lt;双人入住&gt;&lt;双早&gt;</t>
  </si>
  <si>
    <t>孙晓妮</t>
  </si>
  <si>
    <t xml:space="preserve">999224385190627	</t>
  </si>
  <si>
    <t>商务城景双床房&lt;特惠专享&gt;&lt;双人入住&gt;&lt;双早&gt;&lt;日历房套餐高价值&gt;&lt;新酒店礼盒&gt;</t>
  </si>
  <si>
    <t>陈炎林,胡家俊,邓永红</t>
  </si>
  <si>
    <t xml:space="preserve">999224386590875	</t>
  </si>
  <si>
    <t>罗帆</t>
  </si>
  <si>
    <t xml:space="preserve">999224386591997	</t>
  </si>
  <si>
    <t>顾青</t>
  </si>
  <si>
    <t xml:space="preserve">999224386594279	</t>
  </si>
  <si>
    <t>马小龙</t>
  </si>
  <si>
    <t xml:space="preserve">999224386741262	</t>
  </si>
  <si>
    <t>冯嘉颖</t>
  </si>
  <si>
    <t xml:space="preserve">999224386743860	</t>
  </si>
  <si>
    <t>宁鹏远</t>
  </si>
  <si>
    <t>，</t>
  </si>
  <si>
    <t>999224359032708</t>
  </si>
  <si>
    <t>202305222326530020</t>
  </si>
  <si>
    <t>999224380852783</t>
  </si>
  <si>
    <t>202305240959330025</t>
  </si>
  <si>
    <t>999224382973474</t>
  </si>
  <si>
    <t>202305241244010068</t>
  </si>
  <si>
    <t>999224384576419</t>
  </si>
  <si>
    <t>202305241413400068</t>
  </si>
  <si>
    <t>999224384851155</t>
  </si>
  <si>
    <t>202305241442500025</t>
  </si>
  <si>
    <t>999224385190627</t>
  </si>
  <si>
    <t>202305241506430025</t>
  </si>
  <si>
    <t>999224386590875</t>
  </si>
  <si>
    <t>202305241632030021</t>
  </si>
  <si>
    <t>999224386591997</t>
  </si>
  <si>
    <t>202305241631520076</t>
  </si>
  <si>
    <t>999224386594279</t>
  </si>
  <si>
    <t>202305241633200071</t>
  </si>
  <si>
    <t>999224386741262</t>
  </si>
  <si>
    <t>202305241638450076</t>
  </si>
  <si>
    <t>999224386743860</t>
  </si>
  <si>
    <t>202305241638260071</t>
  </si>
  <si>
    <t>A230609093148481</t>
  </si>
  <si>
    <t>A230609093222481</t>
  </si>
  <si>
    <t>房集：i230609093003 4777.1元</t>
  </si>
  <si>
    <t>CNY / HKD 当前参考汇率: 1.100825557</t>
  </si>
  <si>
    <t>总计：11984.78 CNY/
13193.15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</si>
  <si>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</si>
  <si>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</si>
  <si>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</si>
  <si>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</si>
  <si>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</si>
  <si>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</si>
  <si>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</si>
  <si>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</si>
  <si>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</si>
  <si>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</si>
  <si>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</si>
  <si>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</si>
  <si>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</si>
  <si>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</si>
  <si>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</si>
  <si>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</si>
  <si>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</si>
  <si>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</si>
  <si>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</si>
  <si>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2023-05-10</t>
  </si>
  <si>
    <t>3350316</t>
  </si>
  <si>
    <t>香港百利酒店</t>
  </si>
  <si>
    <t>ZHENG JIESHENG</t>
  </si>
  <si>
    <t>2023-05-24</t>
  </si>
  <si>
    <t>2023-05-25</t>
  </si>
  <si>
    <t>退房日周结</t>
  </si>
  <si>
    <t>573.68</t>
  </si>
  <si>
    <t>RMB</t>
  </si>
  <si>
    <t>0</t>
  </si>
  <si>
    <t>0.00</t>
  </si>
  <si>
    <t>携程国内直连(DD)</t>
  </si>
  <si>
    <t>01.011249</t>
  </si>
  <si>
    <t>2023-05-10 15:05:26</t>
  </si>
  <si>
    <t>否</t>
  </si>
  <si>
    <t>汇智国际旅游发展有限公司</t>
  </si>
  <si>
    <t>直连</t>
  </si>
  <si>
    <t>中国</t>
  </si>
  <si>
    <t>3348999</t>
  </si>
  <si>
    <t>香港九龙海逸君绰酒店</t>
  </si>
  <si>
    <t>HE BENRONG</t>
  </si>
  <si>
    <t>2023-05-18</t>
  </si>
  <si>
    <t>6634.00</t>
  </si>
  <si>
    <t>2023-05-10 20:54:07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</si>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</sst>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14</xdr:col>
      <xdr:colOff>142875</xdr:colOff>
      <xdr:row>62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1025842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45064</v>
      </c>
      <c r="G2" s="6">
        <v>45071</v>
      </c>
      <c r="H2" s="4">
        <v>1</v>
      </c>
      <c r="I2" s="4">
        <v>7</v>
      </c>
      <c r="J2" s="4">
        <v>7</v>
      </c>
      <c r="K2" s="4" t="s">
        <v>30</v>
      </c>
      <c r="L2" s="4">
        <v>6634</v>
      </c>
      <c r="M2" s="4">
        <v>6634</v>
      </c>
      <c r="N2" s="4" t="s">
        <v>31</v>
      </c>
      <c r="O2" s="4" t="s">
        <v>32</v>
      </c>
      <c r="P2" s="4" t="s">
        <v>33</v>
      </c>
      <c r="Q2" s="4">
        <v>0</v>
      </c>
      <c r="R2" s="7">
        <v>45056</v>
      </c>
      <c r="S2" s="6">
        <v>45086</v>
      </c>
      <c r="T2" s="4" t="s">
        <v>34</v>
      </c>
      <c r="U2" s="4">
        <v>6634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45070</v>
      </c>
      <c r="G3" s="6">
        <v>45071</v>
      </c>
      <c r="H3" s="4">
        <v>1</v>
      </c>
      <c r="I3" s="4">
        <v>1</v>
      </c>
      <c r="J3" s="4">
        <v>1</v>
      </c>
      <c r="K3" s="4" t="s">
        <v>30</v>
      </c>
      <c r="L3" s="4">
        <v>573.68</v>
      </c>
      <c r="M3" s="4">
        <v>573.68</v>
      </c>
      <c r="N3" s="4" t="s">
        <v>40</v>
      </c>
      <c r="O3" s="4" t="s">
        <v>32</v>
      </c>
      <c r="P3" s="4" t="s">
        <v>33</v>
      </c>
      <c r="Q3" s="4">
        <v>0</v>
      </c>
      <c r="R3" s="7">
        <v>45056</v>
      </c>
      <c r="S3" s="6">
        <v>45086</v>
      </c>
      <c r="T3" s="4" t="s">
        <v>34</v>
      </c>
      <c r="U3" s="4">
        <v>573.68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45070</v>
      </c>
      <c r="G4" s="6">
        <v>45071</v>
      </c>
      <c r="H4" s="4">
        <v>4</v>
      </c>
      <c r="I4" s="4">
        <v>1</v>
      </c>
      <c r="J4" s="4">
        <v>4</v>
      </c>
      <c r="K4" s="4" t="s">
        <v>30</v>
      </c>
      <c r="L4" s="4">
        <v>1134</v>
      </c>
      <c r="M4" s="4">
        <v>1134</v>
      </c>
      <c r="N4" s="4" t="s">
        <v>46</v>
      </c>
      <c r="O4" s="4" t="s">
        <v>32</v>
      </c>
      <c r="P4" s="4" t="s">
        <v>33</v>
      </c>
      <c r="Q4" s="4">
        <v>0</v>
      </c>
      <c r="R4" s="7">
        <v>45068</v>
      </c>
      <c r="S4" s="6">
        <v>45086</v>
      </c>
      <c r="T4" s="4" t="s">
        <v>34</v>
      </c>
      <c r="U4" s="4">
        <v>1134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44</v>
      </c>
      <c r="E5" s="4" t="s">
        <v>48</v>
      </c>
      <c r="F5" s="6">
        <v>45070</v>
      </c>
      <c r="G5" s="6">
        <v>45071</v>
      </c>
      <c r="H5" s="4">
        <v>1</v>
      </c>
      <c r="I5" s="4">
        <v>1</v>
      </c>
      <c r="J5" s="4">
        <v>1</v>
      </c>
      <c r="K5" s="4" t="s">
        <v>30</v>
      </c>
      <c r="L5" s="4">
        <v>273</v>
      </c>
      <c r="M5" s="4">
        <v>273</v>
      </c>
      <c r="N5" s="4" t="s">
        <v>49</v>
      </c>
      <c r="O5" s="4" t="s">
        <v>32</v>
      </c>
      <c r="P5" s="4" t="s">
        <v>33</v>
      </c>
      <c r="Q5" s="4">
        <v>0</v>
      </c>
      <c r="R5" s="7">
        <v>45070</v>
      </c>
      <c r="S5" s="6">
        <v>45086</v>
      </c>
      <c r="T5" s="4" t="s">
        <v>34</v>
      </c>
      <c r="U5" s="4">
        <v>273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45070</v>
      </c>
      <c r="G6" s="6">
        <v>45071</v>
      </c>
      <c r="H6" s="4">
        <v>1</v>
      </c>
      <c r="I6" s="4">
        <v>1</v>
      </c>
      <c r="J6" s="4">
        <v>1</v>
      </c>
      <c r="K6" s="4" t="s">
        <v>30</v>
      </c>
      <c r="L6" s="4">
        <v>375.2</v>
      </c>
      <c r="M6" s="4">
        <v>375.2</v>
      </c>
      <c r="N6" s="4" t="s">
        <v>53</v>
      </c>
      <c r="O6" s="4" t="s">
        <v>32</v>
      </c>
      <c r="P6" s="4" t="s">
        <v>33</v>
      </c>
      <c r="Q6" s="4">
        <v>0</v>
      </c>
      <c r="R6" s="7">
        <v>45070</v>
      </c>
      <c r="S6" s="6">
        <v>45086</v>
      </c>
      <c r="T6" s="4" t="s">
        <v>34</v>
      </c>
      <c r="U6" s="4">
        <v>375.2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44</v>
      </c>
      <c r="E7" s="4" t="s">
        <v>55</v>
      </c>
      <c r="F7" s="6">
        <v>45070</v>
      </c>
      <c r="G7" s="6">
        <v>45071</v>
      </c>
      <c r="H7" s="4">
        <v>1</v>
      </c>
      <c r="I7" s="4">
        <v>1</v>
      </c>
      <c r="J7" s="4">
        <v>1</v>
      </c>
      <c r="K7" s="4" t="s">
        <v>30</v>
      </c>
      <c r="L7" s="4">
        <v>273</v>
      </c>
      <c r="M7" s="4">
        <v>273</v>
      </c>
      <c r="N7" s="4" t="s">
        <v>56</v>
      </c>
      <c r="O7" s="4" t="s">
        <v>32</v>
      </c>
      <c r="P7" s="4" t="s">
        <v>33</v>
      </c>
      <c r="Q7" s="4">
        <v>0</v>
      </c>
      <c r="R7" s="7">
        <v>45070</v>
      </c>
      <c r="S7" s="6">
        <v>45086</v>
      </c>
      <c r="T7" s="4" t="s">
        <v>34</v>
      </c>
      <c r="U7" s="4">
        <v>273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54</v>
      </c>
      <c r="B8" s="4" t="s">
        <v>26</v>
      </c>
      <c r="C8" s="4" t="s">
        <v>57</v>
      </c>
      <c r="D8" s="4" t="s">
        <v>44</v>
      </c>
      <c r="E8" s="4" t="s">
        <v>55</v>
      </c>
      <c r="F8" s="6">
        <v>45070</v>
      </c>
      <c r="G8" s="6">
        <v>45071</v>
      </c>
      <c r="H8" s="4">
        <v>1</v>
      </c>
      <c r="I8" s="4">
        <v>1</v>
      </c>
      <c r="J8" s="4">
        <v>1</v>
      </c>
      <c r="K8" s="4" t="s">
        <v>30</v>
      </c>
      <c r="L8" s="4">
        <v>-273</v>
      </c>
      <c r="M8" s="4">
        <v>-273</v>
      </c>
      <c r="N8" s="4" t="s">
        <v>56</v>
      </c>
      <c r="O8" s="4" t="s">
        <v>32</v>
      </c>
      <c r="P8" s="4" t="s">
        <v>33</v>
      </c>
      <c r="Q8" s="4">
        <v>0</v>
      </c>
      <c r="R8" s="7">
        <v>45070</v>
      </c>
      <c r="S8" s="6">
        <v>45086</v>
      </c>
      <c r="T8" s="4" t="s">
        <v>34</v>
      </c>
      <c r="U8" s="4">
        <v>-273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44</v>
      </c>
      <c r="E9" s="4" t="s">
        <v>48</v>
      </c>
      <c r="F9" s="6">
        <v>45070</v>
      </c>
      <c r="G9" s="6">
        <v>45071</v>
      </c>
      <c r="H9" s="4">
        <v>2</v>
      </c>
      <c r="I9" s="4">
        <v>1</v>
      </c>
      <c r="J9" s="4">
        <v>2</v>
      </c>
      <c r="K9" s="4" t="s">
        <v>30</v>
      </c>
      <c r="L9" s="4">
        <v>546</v>
      </c>
      <c r="M9" s="4">
        <v>546</v>
      </c>
      <c r="N9" s="4" t="s">
        <v>59</v>
      </c>
      <c r="O9" s="4" t="s">
        <v>32</v>
      </c>
      <c r="P9" s="4" t="s">
        <v>33</v>
      </c>
      <c r="Q9" s="4">
        <v>0</v>
      </c>
      <c r="R9" s="7">
        <v>45070</v>
      </c>
      <c r="S9" s="6">
        <v>45086</v>
      </c>
      <c r="T9" s="4" t="s">
        <v>34</v>
      </c>
      <c r="U9" s="4">
        <v>546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45070</v>
      </c>
      <c r="G10" s="6">
        <v>45071</v>
      </c>
      <c r="H10" s="4">
        <v>1</v>
      </c>
      <c r="I10" s="4">
        <v>1</v>
      </c>
      <c r="J10" s="4">
        <v>1</v>
      </c>
      <c r="K10" s="4" t="s">
        <v>30</v>
      </c>
      <c r="L10" s="4">
        <v>438.9</v>
      </c>
      <c r="M10" s="4">
        <v>438.9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45070</v>
      </c>
      <c r="S10" s="6">
        <v>45086</v>
      </c>
      <c r="T10" s="4" t="s">
        <v>34</v>
      </c>
      <c r="U10" s="4">
        <v>438.9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44</v>
      </c>
      <c r="E11" s="4" t="s">
        <v>65</v>
      </c>
      <c r="F11" s="6">
        <v>45070</v>
      </c>
      <c r="G11" s="6">
        <v>45071</v>
      </c>
      <c r="H11" s="4">
        <v>2</v>
      </c>
      <c r="I11" s="4">
        <v>1</v>
      </c>
      <c r="J11" s="4">
        <v>2</v>
      </c>
      <c r="K11" s="4" t="s">
        <v>30</v>
      </c>
      <c r="L11" s="4">
        <v>645</v>
      </c>
      <c r="M11" s="4">
        <v>645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45070</v>
      </c>
      <c r="S11" s="6">
        <v>45086</v>
      </c>
      <c r="T11" s="4" t="s">
        <v>34</v>
      </c>
      <c r="U11" s="4">
        <v>645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44</v>
      </c>
      <c r="E12" s="4" t="s">
        <v>55</v>
      </c>
      <c r="F12" s="6">
        <v>45070</v>
      </c>
      <c r="G12" s="6">
        <v>45071</v>
      </c>
      <c r="H12" s="4">
        <v>1</v>
      </c>
      <c r="I12" s="4">
        <v>1</v>
      </c>
      <c r="J12" s="4">
        <v>1</v>
      </c>
      <c r="K12" s="4" t="s">
        <v>30</v>
      </c>
      <c r="L12" s="4">
        <v>273</v>
      </c>
      <c r="M12" s="4">
        <v>273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45070</v>
      </c>
      <c r="S12" s="6">
        <v>45086</v>
      </c>
      <c r="T12" s="4" t="s">
        <v>34</v>
      </c>
      <c r="U12" s="4">
        <v>273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69</v>
      </c>
      <c r="B13" s="4" t="s">
        <v>26</v>
      </c>
      <c r="C13" s="4" t="s">
        <v>27</v>
      </c>
      <c r="D13" s="4" t="s">
        <v>44</v>
      </c>
      <c r="E13" s="4" t="s">
        <v>55</v>
      </c>
      <c r="F13" s="6">
        <v>45070</v>
      </c>
      <c r="G13" s="6">
        <v>45071</v>
      </c>
      <c r="H13" s="4">
        <v>1</v>
      </c>
      <c r="I13" s="4">
        <v>1</v>
      </c>
      <c r="J13" s="4">
        <v>1</v>
      </c>
      <c r="K13" s="4" t="s">
        <v>30</v>
      </c>
      <c r="L13" s="4">
        <v>273</v>
      </c>
      <c r="M13" s="4">
        <v>273</v>
      </c>
      <c r="N13" s="4" t="s">
        <v>70</v>
      </c>
      <c r="O13" s="4" t="s">
        <v>32</v>
      </c>
      <c r="P13" s="4" t="s">
        <v>33</v>
      </c>
      <c r="Q13" s="4">
        <v>0</v>
      </c>
      <c r="R13" s="7">
        <v>45070</v>
      </c>
      <c r="S13" s="6">
        <v>45086</v>
      </c>
      <c r="T13" s="4" t="s">
        <v>34</v>
      </c>
      <c r="U13" s="4">
        <v>273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71</v>
      </c>
      <c r="B14" s="4" t="s">
        <v>26</v>
      </c>
      <c r="C14" s="4" t="s">
        <v>27</v>
      </c>
      <c r="D14" s="4" t="s">
        <v>44</v>
      </c>
      <c r="E14" s="4" t="s">
        <v>55</v>
      </c>
      <c r="F14" s="6">
        <v>45070</v>
      </c>
      <c r="G14" s="6">
        <v>45071</v>
      </c>
      <c r="H14" s="4">
        <v>1</v>
      </c>
      <c r="I14" s="4">
        <v>1</v>
      </c>
      <c r="J14" s="4">
        <v>1</v>
      </c>
      <c r="K14" s="4" t="s">
        <v>30</v>
      </c>
      <c r="L14" s="4">
        <v>273</v>
      </c>
      <c r="M14" s="4">
        <v>273</v>
      </c>
      <c r="N14" s="4" t="s">
        <v>72</v>
      </c>
      <c r="O14" s="4" t="s">
        <v>32</v>
      </c>
      <c r="P14" s="4" t="s">
        <v>33</v>
      </c>
      <c r="Q14" s="4">
        <v>0</v>
      </c>
      <c r="R14" s="7">
        <v>45070</v>
      </c>
      <c r="S14" s="6">
        <v>45086</v>
      </c>
      <c r="T14" s="4" t="s">
        <v>34</v>
      </c>
      <c r="U14" s="4">
        <v>273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73</v>
      </c>
      <c r="B15" s="4" t="s">
        <v>26</v>
      </c>
      <c r="C15" s="4" t="s">
        <v>27</v>
      </c>
      <c r="D15" s="4" t="s">
        <v>44</v>
      </c>
      <c r="E15" s="4" t="s">
        <v>48</v>
      </c>
      <c r="F15" s="6">
        <v>45070</v>
      </c>
      <c r="G15" s="6">
        <v>45071</v>
      </c>
      <c r="H15" s="4">
        <v>1</v>
      </c>
      <c r="I15" s="4">
        <v>1</v>
      </c>
      <c r="J15" s="4">
        <v>1</v>
      </c>
      <c r="K15" s="4" t="s">
        <v>30</v>
      </c>
      <c r="L15" s="4">
        <v>273</v>
      </c>
      <c r="M15" s="4">
        <v>273</v>
      </c>
      <c r="N15" s="4" t="s">
        <v>74</v>
      </c>
      <c r="O15" s="4" t="s">
        <v>32</v>
      </c>
      <c r="P15" s="4" t="s">
        <v>33</v>
      </c>
      <c r="Q15" s="4">
        <v>0</v>
      </c>
      <c r="R15" s="7">
        <v>45070</v>
      </c>
      <c r="S15" s="6">
        <v>45086</v>
      </c>
      <c r="T15" s="4" t="s">
        <v>34</v>
      </c>
      <c r="U15" s="4">
        <v>273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75</v>
      </c>
      <c r="B16" s="4" t="s">
        <v>26</v>
      </c>
      <c r="C16" s="4" t="s">
        <v>27</v>
      </c>
      <c r="D16" s="4" t="s">
        <v>44</v>
      </c>
      <c r="E16" s="4" t="s">
        <v>48</v>
      </c>
      <c r="F16" s="6">
        <v>45070</v>
      </c>
      <c r="G16" s="6">
        <v>45071</v>
      </c>
      <c r="H16" s="4">
        <v>1</v>
      </c>
      <c r="I16" s="4">
        <v>1</v>
      </c>
      <c r="J16" s="4">
        <v>1</v>
      </c>
      <c r="K16" s="4" t="s">
        <v>30</v>
      </c>
      <c r="L16" s="4">
        <v>273</v>
      </c>
      <c r="M16" s="4">
        <v>273</v>
      </c>
      <c r="N16" s="4" t="s">
        <v>76</v>
      </c>
      <c r="O16" s="4" t="s">
        <v>32</v>
      </c>
      <c r="P16" s="4" t="s">
        <v>33</v>
      </c>
      <c r="Q16" s="4">
        <v>0</v>
      </c>
      <c r="R16" s="7">
        <v>45070</v>
      </c>
      <c r="S16" s="6">
        <v>45086</v>
      </c>
      <c r="T16" s="4" t="s">
        <v>34</v>
      </c>
      <c r="U16" s="4">
        <v>273</v>
      </c>
      <c r="V16" s="4">
        <v>0</v>
      </c>
      <c r="W16" s="4">
        <v>0</v>
      </c>
      <c r="X16" s="4" t="s">
        <v>36</v>
      </c>
      <c r="Y1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"/>
  <sheetViews>
    <sheetView tabSelected="1" workbookViewId="0">
      <selection activeCell="A23" sqref="A23:E2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</v>
      </c>
    </row>
    <row r="2" s="4" customFormat="1" spans="1:9">
      <c r="A2" s="5">
        <v>999224078376045</v>
      </c>
      <c r="B2" s="6">
        <v>45064</v>
      </c>
      <c r="C2" s="6">
        <v>45071</v>
      </c>
      <c r="D2" s="4">
        <v>6634</v>
      </c>
      <c r="E2" s="4" t="str">
        <f>VLOOKUP(A2,HOP!A:L,12,0)</f>
        <v>6634.00</v>
      </c>
      <c r="F2" s="4" t="str">
        <f>VLOOKUP(A2,HOP!A:C,3,0)</f>
        <v>3348999</v>
      </c>
      <c r="G2" s="4">
        <f>D2-E2</f>
        <v>0</v>
      </c>
      <c r="H2" s="4" t="str">
        <f>$H$1&amp;F2</f>
        <v>，3348999</v>
      </c>
      <c r="I2" s="4" t="str">
        <f>VLOOKUP(A2,HOP!A:U,21,0)</f>
        <v>直采</v>
      </c>
    </row>
    <row r="3" s="4" customFormat="1" spans="1:9">
      <c r="A3" s="5">
        <v>999224081689574</v>
      </c>
      <c r="B3" s="6">
        <v>45070</v>
      </c>
      <c r="C3" s="6">
        <v>45071</v>
      </c>
      <c r="D3" s="4">
        <v>573.68</v>
      </c>
      <c r="E3" s="4" t="str">
        <f>VLOOKUP(A3,HOP!A:L,12,0)</f>
        <v>573.68</v>
      </c>
      <c r="F3" s="4" t="str">
        <f>VLOOKUP(A3,HOP!A:C,3,0)</f>
        <v>3350316</v>
      </c>
      <c r="G3" s="4">
        <f t="shared" ref="G3:G15" si="0">D3-E3</f>
        <v>0</v>
      </c>
      <c r="H3" s="4" t="str">
        <f t="shared" ref="H3:H15" si="1">$H$1&amp;F3</f>
        <v>，3350316</v>
      </c>
      <c r="I3" s="4" t="str">
        <f>VLOOKUP(A3,HOP!A:U,21,0)</f>
        <v>直连</v>
      </c>
    </row>
    <row r="4" s="4" customFormat="1" spans="1:10">
      <c r="A4" s="8" t="s">
        <v>78</v>
      </c>
      <c r="B4" s="6">
        <v>45070</v>
      </c>
      <c r="C4" s="6">
        <v>45071</v>
      </c>
      <c r="D4" s="4">
        <v>1134</v>
      </c>
      <c r="E4" s="4">
        <v>1134</v>
      </c>
      <c r="F4" s="9" t="s">
        <v>79</v>
      </c>
      <c r="G4" s="4">
        <f t="shared" si="0"/>
        <v>0</v>
      </c>
      <c r="H4" s="4" t="str">
        <f t="shared" si="1"/>
        <v>，202305222326530020</v>
      </c>
      <c r="I4" s="4" t="e">
        <f>VLOOKUP(A4,HOP!A:U,21,0)</f>
        <v>#N/A</v>
      </c>
      <c r="J4" s="4">
        <v>5.22</v>
      </c>
    </row>
    <row r="5" s="4" customFormat="1" spans="1:10">
      <c r="A5" s="8" t="s">
        <v>80</v>
      </c>
      <c r="B5" s="6">
        <v>45070</v>
      </c>
      <c r="C5" s="6">
        <v>45071</v>
      </c>
      <c r="D5" s="4">
        <v>273</v>
      </c>
      <c r="E5" s="4">
        <v>273</v>
      </c>
      <c r="F5" s="9" t="s">
        <v>81</v>
      </c>
      <c r="G5" s="4">
        <f t="shared" si="0"/>
        <v>0</v>
      </c>
      <c r="H5" s="4" t="str">
        <f t="shared" si="1"/>
        <v>，202305240959330025</v>
      </c>
      <c r="I5" s="4" t="e">
        <f>VLOOKUP(A5,HOP!A:U,21,0)</f>
        <v>#N/A</v>
      </c>
      <c r="J5" s="4">
        <v>5.24</v>
      </c>
    </row>
    <row r="6" s="4" customFormat="1" spans="1:10">
      <c r="A6" s="8" t="s">
        <v>82</v>
      </c>
      <c r="B6" s="6">
        <v>45070</v>
      </c>
      <c r="C6" s="6">
        <v>45071</v>
      </c>
      <c r="D6" s="4">
        <v>375.2</v>
      </c>
      <c r="E6" s="4">
        <v>375.2</v>
      </c>
      <c r="F6" s="9" t="s">
        <v>83</v>
      </c>
      <c r="G6" s="4">
        <f t="shared" si="0"/>
        <v>0</v>
      </c>
      <c r="H6" s="4" t="str">
        <f t="shared" si="1"/>
        <v>，202305241244010068</v>
      </c>
      <c r="I6" s="4" t="e">
        <f>VLOOKUP(A6,HOP!A:U,21,0)</f>
        <v>#N/A</v>
      </c>
      <c r="J6" s="4">
        <v>5.24</v>
      </c>
    </row>
    <row r="7" s="4" customFormat="1" hidden="1" spans="1:9">
      <c r="A7" s="5">
        <v>24383216876</v>
      </c>
      <c r="B7" s="6">
        <v>45070</v>
      </c>
      <c r="C7" s="6">
        <v>45071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10">
      <c r="A8" s="8" t="s">
        <v>84</v>
      </c>
      <c r="B8" s="6">
        <v>45070</v>
      </c>
      <c r="C8" s="6">
        <v>45071</v>
      </c>
      <c r="D8" s="4">
        <v>546</v>
      </c>
      <c r="E8" s="4">
        <v>546</v>
      </c>
      <c r="F8" s="9" t="s">
        <v>85</v>
      </c>
      <c r="G8" s="4">
        <f t="shared" si="0"/>
        <v>0</v>
      </c>
      <c r="H8" s="4" t="str">
        <f t="shared" si="1"/>
        <v>，202305241413400068</v>
      </c>
      <c r="I8" s="4" t="e">
        <f>VLOOKUP(A8,HOP!A:U,21,0)</f>
        <v>#N/A</v>
      </c>
      <c r="J8" s="4">
        <v>5.24</v>
      </c>
    </row>
    <row r="9" s="4" customFormat="1" spans="1:10">
      <c r="A9" s="8" t="s">
        <v>86</v>
      </c>
      <c r="B9" s="6">
        <v>45070</v>
      </c>
      <c r="C9" s="6">
        <v>45071</v>
      </c>
      <c r="D9" s="4">
        <v>438.9</v>
      </c>
      <c r="E9" s="4">
        <v>438.9</v>
      </c>
      <c r="F9" s="9" t="s">
        <v>87</v>
      </c>
      <c r="G9" s="4">
        <f t="shared" si="0"/>
        <v>0</v>
      </c>
      <c r="H9" s="4" t="str">
        <f t="shared" si="1"/>
        <v>，202305241442500025</v>
      </c>
      <c r="I9" s="4" t="e">
        <f>VLOOKUP(A9,HOP!A:U,21,0)</f>
        <v>#N/A</v>
      </c>
      <c r="J9" s="4">
        <v>5.24</v>
      </c>
    </row>
    <row r="10" s="4" customFormat="1" spans="1:10">
      <c r="A10" s="8" t="s">
        <v>88</v>
      </c>
      <c r="B10" s="6">
        <v>45070</v>
      </c>
      <c r="C10" s="6">
        <v>45071</v>
      </c>
      <c r="D10" s="4">
        <v>645</v>
      </c>
      <c r="E10" s="4">
        <v>645</v>
      </c>
      <c r="F10" s="9" t="s">
        <v>89</v>
      </c>
      <c r="G10" s="4">
        <f t="shared" si="0"/>
        <v>0</v>
      </c>
      <c r="H10" s="4" t="str">
        <f t="shared" si="1"/>
        <v>，202305241506430025</v>
      </c>
      <c r="I10" s="4" t="e">
        <f>VLOOKUP(A10,HOP!A:U,21,0)</f>
        <v>#N/A</v>
      </c>
      <c r="J10" s="4">
        <v>5.24</v>
      </c>
    </row>
    <row r="11" s="4" customFormat="1" spans="1:10">
      <c r="A11" s="8" t="s">
        <v>90</v>
      </c>
      <c r="B11" s="6">
        <v>45070</v>
      </c>
      <c r="C11" s="6">
        <v>45071</v>
      </c>
      <c r="D11" s="4">
        <v>273</v>
      </c>
      <c r="E11" s="4">
        <v>273</v>
      </c>
      <c r="F11" s="9" t="s">
        <v>91</v>
      </c>
      <c r="G11" s="4">
        <f t="shared" si="0"/>
        <v>0</v>
      </c>
      <c r="H11" s="4" t="str">
        <f t="shared" si="1"/>
        <v>，202305241632030021</v>
      </c>
      <c r="I11" s="4" t="e">
        <f>VLOOKUP(A11,HOP!A:U,21,0)</f>
        <v>#N/A</v>
      </c>
      <c r="J11" s="4">
        <v>5.24</v>
      </c>
    </row>
    <row r="12" s="4" customFormat="1" spans="1:10">
      <c r="A12" s="8" t="s">
        <v>92</v>
      </c>
      <c r="B12" s="6">
        <v>45070</v>
      </c>
      <c r="C12" s="6">
        <v>45071</v>
      </c>
      <c r="D12" s="4">
        <v>273</v>
      </c>
      <c r="E12" s="4">
        <v>273</v>
      </c>
      <c r="F12" s="9" t="s">
        <v>93</v>
      </c>
      <c r="G12" s="4">
        <f t="shared" si="0"/>
        <v>0</v>
      </c>
      <c r="H12" s="4" t="str">
        <f t="shared" si="1"/>
        <v>，202305241631520076</v>
      </c>
      <c r="I12" s="4" t="e">
        <f>VLOOKUP(A12,HOP!A:U,21,0)</f>
        <v>#N/A</v>
      </c>
      <c r="J12" s="4">
        <v>5.24</v>
      </c>
    </row>
    <row r="13" s="4" customFormat="1" spans="1:10">
      <c r="A13" s="8" t="s">
        <v>94</v>
      </c>
      <c r="B13" s="6">
        <v>45070</v>
      </c>
      <c r="C13" s="6">
        <v>45071</v>
      </c>
      <c r="D13" s="4">
        <v>273</v>
      </c>
      <c r="E13" s="4">
        <v>273</v>
      </c>
      <c r="F13" s="9" t="s">
        <v>95</v>
      </c>
      <c r="G13" s="4">
        <f t="shared" si="0"/>
        <v>0</v>
      </c>
      <c r="H13" s="4" t="str">
        <f t="shared" si="1"/>
        <v>，202305241633200071</v>
      </c>
      <c r="I13" s="4" t="e">
        <f>VLOOKUP(A13,HOP!A:U,21,0)</f>
        <v>#N/A</v>
      </c>
      <c r="J13" s="4">
        <v>5.24</v>
      </c>
    </row>
    <row r="14" s="4" customFormat="1" spans="1:10">
      <c r="A14" s="8" t="s">
        <v>96</v>
      </c>
      <c r="B14" s="6">
        <v>45070</v>
      </c>
      <c r="C14" s="6">
        <v>45071</v>
      </c>
      <c r="D14" s="4">
        <v>273</v>
      </c>
      <c r="E14" s="4">
        <v>273</v>
      </c>
      <c r="F14" s="9" t="s">
        <v>97</v>
      </c>
      <c r="G14" s="4">
        <f t="shared" si="0"/>
        <v>0</v>
      </c>
      <c r="H14" s="4" t="str">
        <f t="shared" si="1"/>
        <v>，202305241638450076</v>
      </c>
      <c r="I14" s="4" t="e">
        <f>VLOOKUP(A14,HOP!A:U,21,0)</f>
        <v>#N/A</v>
      </c>
      <c r="J14" s="4">
        <v>5.24</v>
      </c>
    </row>
    <row r="15" s="4" customFormat="1" spans="1:10">
      <c r="A15" s="8" t="s">
        <v>98</v>
      </c>
      <c r="B15" s="6">
        <v>45070</v>
      </c>
      <c r="C15" s="6">
        <v>45071</v>
      </c>
      <c r="D15" s="4">
        <v>273</v>
      </c>
      <c r="E15" s="4">
        <v>273</v>
      </c>
      <c r="F15" s="9" t="s">
        <v>99</v>
      </c>
      <c r="G15" s="4">
        <f t="shared" si="0"/>
        <v>0</v>
      </c>
      <c r="H15" s="4" t="str">
        <f t="shared" si="1"/>
        <v>，202305241638260071</v>
      </c>
      <c r="I15" s="4" t="e">
        <f>VLOOKUP(A15,HOP!A:U,21,0)</f>
        <v>#N/A</v>
      </c>
      <c r="J15" s="4">
        <v>5.24</v>
      </c>
    </row>
    <row r="17" spans="4:4">
      <c r="D17" s="4">
        <f>SUM(D2:D16)</f>
        <v>11984.78</v>
      </c>
    </row>
    <row r="23" spans="1:4">
      <c r="A23" s="4" t="s">
        <v>100</v>
      </c>
      <c r="C23" s="4">
        <v>6634</v>
      </c>
      <c r="D23" s="4">
        <v>7302.88</v>
      </c>
    </row>
    <row r="24" spans="1:4">
      <c r="A24" s="4" t="s">
        <v>101</v>
      </c>
      <c r="C24" s="4">
        <v>573.68</v>
      </c>
      <c r="D24" s="4">
        <v>631.52</v>
      </c>
    </row>
    <row r="25" spans="1:4">
      <c r="A25" s="4" t="s">
        <v>102</v>
      </c>
      <c r="C25" s="4">
        <v>4777.1</v>
      </c>
      <c r="D25" s="4">
        <v>5258.75</v>
      </c>
    </row>
    <row r="26" spans="1:4">
      <c r="A26" s="4" t="s">
        <v>103</v>
      </c>
      <c r="C26" s="4">
        <f>SUBTOTAL(9,C23:C25)</f>
        <v>11984.78</v>
      </c>
      <c r="D26" s="4">
        <f>SUBTOTAL(9,D23:D25)</f>
        <v>13193.15</v>
      </c>
    </row>
    <row r="27" spans="1:1">
      <c r="A27" s="4" t="s">
        <v>104</v>
      </c>
    </row>
  </sheetData>
  <autoFilter ref="A1:XFD17">
    <filterColumn colId="3">
      <filters blank="1">
        <filter val="375.2"/>
        <filter val="273"/>
        <filter val="1134"/>
        <filter val="6634"/>
        <filter val="645"/>
        <filter val="546"/>
        <filter val="573.68"/>
        <filter val="11984.78"/>
        <filter val="438.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105</v>
      </c>
      <c r="B1" s="2" t="s">
        <v>106</v>
      </c>
      <c r="C1" s="2" t="s">
        <v>107</v>
      </c>
      <c r="D1" s="2" t="s">
        <v>108</v>
      </c>
      <c r="E1" s="2" t="s">
        <v>13</v>
      </c>
      <c r="F1" s="2" t="s">
        <v>5</v>
      </c>
      <c r="G1" s="2" t="s">
        <v>6</v>
      </c>
      <c r="H1" s="2" t="s">
        <v>109</v>
      </c>
      <c r="I1" s="2" t="s">
        <v>110</v>
      </c>
      <c r="J1" s="2" t="s">
        <v>111</v>
      </c>
      <c r="K1" s="2" t="s">
        <v>112</v>
      </c>
      <c r="L1" s="2" t="s">
        <v>113</v>
      </c>
      <c r="M1" s="2" t="s">
        <v>114</v>
      </c>
      <c r="N1" s="2" t="s">
        <v>115</v>
      </c>
      <c r="O1" s="2" t="s">
        <v>116</v>
      </c>
      <c r="P1" s="2" t="s">
        <v>117</v>
      </c>
      <c r="Q1" s="2" t="s">
        <v>118</v>
      </c>
      <c r="R1" s="2" t="s">
        <v>119</v>
      </c>
      <c r="S1" s="2" t="s">
        <v>120</v>
      </c>
      <c r="T1" s="2" t="s">
        <v>121</v>
      </c>
      <c r="U1" s="2" t="s">
        <v>122</v>
      </c>
      <c r="V1" s="2" t="s">
        <v>123</v>
      </c>
    </row>
    <row r="2" s="1" customFormat="1" spans="1:22">
      <c r="A2" s="3">
        <v>999224081689574</v>
      </c>
      <c r="B2" s="1" t="s">
        <v>124</v>
      </c>
      <c r="C2" s="1" t="s">
        <v>125</v>
      </c>
      <c r="D2" s="1" t="s">
        <v>126</v>
      </c>
      <c r="E2" s="1" t="s">
        <v>127</v>
      </c>
      <c r="F2" s="1" t="s">
        <v>128</v>
      </c>
      <c r="G2" s="1" t="s">
        <v>129</v>
      </c>
      <c r="H2" s="1" t="s">
        <v>130</v>
      </c>
      <c r="I2" s="1" t="s">
        <v>131</v>
      </c>
      <c r="J2" s="1" t="s">
        <v>132</v>
      </c>
      <c r="K2" s="1" t="s">
        <v>131</v>
      </c>
      <c r="L2" s="1" t="s">
        <v>131</v>
      </c>
      <c r="M2" s="1" t="s">
        <v>133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138</v>
      </c>
      <c r="T2" s="1" t="s">
        <v>139</v>
      </c>
      <c r="U2" s="1" t="s">
        <v>140</v>
      </c>
      <c r="V2" s="1" t="s">
        <v>141</v>
      </c>
    </row>
    <row r="3" s="1" customFormat="1" spans="1:22">
      <c r="A3" s="3">
        <v>999224078376045</v>
      </c>
      <c r="B3" s="1" t="s">
        <v>124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129</v>
      </c>
      <c r="H3" s="1" t="s">
        <v>130</v>
      </c>
      <c r="I3" s="1" t="s">
        <v>146</v>
      </c>
      <c r="J3" s="1" t="s">
        <v>132</v>
      </c>
      <c r="K3" s="1" t="s">
        <v>146</v>
      </c>
      <c r="L3" s="1" t="s">
        <v>146</v>
      </c>
      <c r="M3" s="1" t="s">
        <v>133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147</v>
      </c>
      <c r="S3" s="1" t="s">
        <v>138</v>
      </c>
      <c r="T3" s="1" t="s">
        <v>139</v>
      </c>
      <c r="U3" s="1" t="s">
        <v>148</v>
      </c>
      <c r="V3" s="1" t="s">
        <v>141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2023-06-09T01:16:31Z</dcterms:created>
  <dcterms:modified xsi:type="dcterms:W3CDTF">2023-06-09T01:33:52Z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D60EAEA0D07C44FA8A9E855150F7903A_12</vt:lpwstr>
  </property>
  <property fmtid="{D5CDD505-2E9C-101B-9397-08002B2CF9AE}" pid="3" name="KSOProductBuildVer">
    <vt:lpwstr>2052-11.1.0.14309</vt:lpwstr>
  </property>
</Properties>
</file>