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<sst xmlns="http://schemas.openxmlformats.org/spreadsheetml/2006/main" count="178" uniqueCount="108">
  <si>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</si>
  <si>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</si>
  <si>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</si>
  <si>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</si>
  <si>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</si>
  <si>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</si>
  <si>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</si>
  <si>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</si>
  <si>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</si>
  <si>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</si>
  <si>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</si>
  <si>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</si>
  <si>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</si>
  <si>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</si>
  <si>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</si>
  <si>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</si>
  <si>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</si>
  <si>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</si>
  <si>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</si>
  <si>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</si>
  <si>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</si>
  <si>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</si>
  <si>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</si>
  <si>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</si>
  <si>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</si>
  <si>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999224166087120	</t>
  </si>
  <si>
    <t>Ctrip</t>
  </si>
  <si>
    <t>正常</t>
  </si>
  <si>
    <t>[广州]广州宾馆(93872138)</t>
  </si>
  <si>
    <t>岭南雅致大床房&lt;至多8间&gt;&lt;2人入住&gt;</t>
  </si>
  <si>
    <t>CNY</t>
  </si>
  <si>
    <t>刘颖</t>
  </si>
  <si>
    <t>CA13744230610CNY</t>
  </si>
  <si>
    <t>未提现</t>
  </si>
  <si>
    <t>携程开票</t>
  </si>
  <si>
    <t xml:space="preserve">3379651	</t>
  </si>
  <si>
    <t xml:space="preserve">(LNG)7184463;	</t>
  </si>
  <si>
    <t xml:space="preserve">999224271104588	</t>
  </si>
  <si>
    <t>[香港]香港富豪东方酒店(Regal Oriental Hotel)(105479964)</t>
  </si>
  <si>
    <t>高级客房&lt;至多8间&gt;&lt;2人入住&gt;</t>
  </si>
  <si>
    <t>Yang/Kaixiang,Chen/shaoying</t>
  </si>
  <si>
    <t xml:space="preserve">3390593	</t>
  </si>
  <si>
    <t xml:space="preserve">408819645	</t>
  </si>
  <si>
    <t xml:space="preserve">999224293783079	</t>
  </si>
  <si>
    <t>[广州]广州伊士丹顿酒店(88988876)</t>
  </si>
  <si>
    <t>标准大床房&lt;至多8间&gt;&lt;2人入住&gt;</t>
  </si>
  <si>
    <t>张景嵩</t>
  </si>
  <si>
    <t xml:space="preserve">3395732	</t>
  </si>
  <si>
    <t xml:space="preserve">120947	</t>
  </si>
  <si>
    <t>取消</t>
  </si>
  <si>
    <t xml:space="preserve">999224389094409	</t>
  </si>
  <si>
    <t>[珠海]派·酒店(珠海城职院航空城海景店)(88137225)</t>
  </si>
  <si>
    <t>惠选大床房&lt;至多8间&gt;&lt;2人入住&gt;</t>
  </si>
  <si>
    <t>华均勉</t>
  </si>
  <si>
    <t xml:space="preserve">3415716	</t>
  </si>
  <si>
    <t xml:space="preserve">2090222	</t>
  </si>
  <si>
    <t>，</t>
  </si>
  <si>
    <t xml:space="preserve"> 2255 CNY</t>
  </si>
  <si>
    <t>A230610091840481</t>
  </si>
  <si>
    <t>总计：2255元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</si>
  <si>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</si>
  <si>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</si>
  <si>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</si>
  <si>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</si>
  <si>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</si>
  <si>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</si>
  <si>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</si>
  <si>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</si>
  <si>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</si>
  <si>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</si>
  <si>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</si>
  <si>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</si>
  <si>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</si>
  <si>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</si>
  <si>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</si>
  <si>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</si>
  <si>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</si>
  <si>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</si>
  <si>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</si>
  <si>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</si>
  <si>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3395732</t>
  </si>
  <si>
    <t>广州伊士丹顿酒店</t>
  </si>
  <si>
    <t>2023-05-23</t>
  </si>
  <si>
    <t>2023-05-26</t>
  </si>
  <si>
    <t>退房日月结</t>
  </si>
  <si>
    <t>1691.01</t>
  </si>
  <si>
    <t>RMB</t>
  </si>
  <si>
    <t>0</t>
  </si>
  <si>
    <t>0.00</t>
  </si>
  <si>
    <t>携程汇登国内直连</t>
  </si>
  <si>
    <t>01.011264</t>
  </si>
  <si>
    <t>2023-05-19 18:13:53</t>
  </si>
  <si>
    <t>否</t>
  </si>
  <si>
    <t>广州汇登信息科技有限公司</t>
  </si>
  <si>
    <t>直连</t>
  </si>
  <si>
    <t>中国</t>
  </si>
  <si>
    <t>2023-05-18</t>
  </si>
  <si>
    <t>3390593</t>
  </si>
  <si>
    <t>香港富豪东方酒店</t>
  </si>
  <si>
    <t>Yang Kaixiang,Chen shaoying</t>
  </si>
  <si>
    <t>2023-05-25</t>
  </si>
  <si>
    <t>417.00</t>
  </si>
  <si>
    <t>2023-05-18 15:22:44</t>
  </si>
  <si>
    <t>2023-05-24</t>
  </si>
  <si>
    <t>3415716</t>
  </si>
  <si>
    <t>派·酒店(珠海城职院航空城海景店)</t>
  </si>
  <si>
    <t>147.00</t>
  </si>
  <si>
    <t>2023-05-24 18:57:31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</si>
</sst>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C44" sqref="C44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45071</v>
      </c>
      <c r="G2" s="6">
        <v>45072</v>
      </c>
      <c r="H2" s="4">
        <v>1</v>
      </c>
      <c r="I2" s="4">
        <v>1</v>
      </c>
      <c r="J2" s="4">
        <v>1</v>
      </c>
      <c r="K2" s="4" t="s">
        <v>30</v>
      </c>
      <c r="L2" s="4">
        <v>594</v>
      </c>
      <c r="M2" s="4">
        <v>594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45062</v>
      </c>
      <c r="S2" s="6">
        <v>45087</v>
      </c>
      <c r="T2" s="4" t="s">
        <v>34</v>
      </c>
      <c r="U2" s="4">
        <v>594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45071</v>
      </c>
      <c r="G3" s="6">
        <v>45072</v>
      </c>
      <c r="H3" s="4">
        <v>1</v>
      </c>
      <c r="I3" s="4">
        <v>1</v>
      </c>
      <c r="J3" s="4">
        <v>1</v>
      </c>
      <c r="K3" s="4" t="s">
        <v>30</v>
      </c>
      <c r="L3" s="4">
        <v>417</v>
      </c>
      <c r="M3" s="4">
        <v>417</v>
      </c>
      <c r="N3" s="4" t="s">
        <v>40</v>
      </c>
      <c r="O3" s="4" t="s">
        <v>32</v>
      </c>
      <c r="P3" s="4" t="s">
        <v>33</v>
      </c>
      <c r="Q3" s="4">
        <v>0</v>
      </c>
      <c r="R3" s="7">
        <v>45064</v>
      </c>
      <c r="S3" s="6">
        <v>45087</v>
      </c>
      <c r="T3" s="4" t="s">
        <v>34</v>
      </c>
      <c r="U3" s="4">
        <v>417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45069</v>
      </c>
      <c r="G4" s="6">
        <v>45072</v>
      </c>
      <c r="H4" s="4">
        <v>1</v>
      </c>
      <c r="I4" s="4">
        <v>3</v>
      </c>
      <c r="J4" s="4">
        <v>3</v>
      </c>
      <c r="K4" s="4" t="s">
        <v>30</v>
      </c>
      <c r="L4" s="4">
        <v>1691</v>
      </c>
      <c r="M4" s="4">
        <v>1691</v>
      </c>
      <c r="N4" s="4" t="s">
        <v>46</v>
      </c>
      <c r="O4" s="4" t="s">
        <v>32</v>
      </c>
      <c r="P4" s="4" t="s">
        <v>33</v>
      </c>
      <c r="Q4" s="4">
        <v>0</v>
      </c>
      <c r="R4" s="7">
        <v>45065</v>
      </c>
      <c r="S4" s="6">
        <v>45087</v>
      </c>
      <c r="T4" s="4" t="s">
        <v>34</v>
      </c>
      <c r="U4" s="4">
        <v>1691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25</v>
      </c>
      <c r="B5" s="4" t="s">
        <v>26</v>
      </c>
      <c r="C5" s="4" t="s">
        <v>49</v>
      </c>
      <c r="D5" s="4" t="s">
        <v>28</v>
      </c>
      <c r="E5" s="4" t="s">
        <v>29</v>
      </c>
      <c r="F5" s="6">
        <v>45071</v>
      </c>
      <c r="G5" s="6">
        <v>45072</v>
      </c>
      <c r="H5" s="4">
        <v>1</v>
      </c>
      <c r="I5" s="4">
        <v>1</v>
      </c>
      <c r="J5" s="4">
        <v>1</v>
      </c>
      <c r="K5" s="4" t="s">
        <v>30</v>
      </c>
      <c r="L5" s="4">
        <v>-594</v>
      </c>
      <c r="M5" s="4">
        <v>-594</v>
      </c>
      <c r="N5" s="4" t="s">
        <v>31</v>
      </c>
      <c r="O5" s="4" t="s">
        <v>32</v>
      </c>
      <c r="P5" s="4" t="s">
        <v>33</v>
      </c>
      <c r="Q5" s="4">
        <v>0</v>
      </c>
      <c r="R5" s="7">
        <v>45062</v>
      </c>
      <c r="S5" s="6">
        <v>45087</v>
      </c>
      <c r="T5" s="4" t="s">
        <v>34</v>
      </c>
      <c r="U5" s="4">
        <v>-594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45071</v>
      </c>
      <c r="G6" s="6">
        <v>45072</v>
      </c>
      <c r="H6" s="4">
        <v>1</v>
      </c>
      <c r="I6" s="4">
        <v>1</v>
      </c>
      <c r="J6" s="4">
        <v>1</v>
      </c>
      <c r="K6" s="4" t="s">
        <v>30</v>
      </c>
      <c r="L6" s="4">
        <v>147</v>
      </c>
      <c r="M6" s="4">
        <v>147</v>
      </c>
      <c r="N6" s="4" t="s">
        <v>53</v>
      </c>
      <c r="O6" s="4" t="s">
        <v>32</v>
      </c>
      <c r="P6" s="4" t="s">
        <v>33</v>
      </c>
      <c r="Q6" s="4">
        <v>0</v>
      </c>
      <c r="R6" s="7">
        <v>45070</v>
      </c>
      <c r="S6" s="6">
        <v>45087</v>
      </c>
      <c r="T6" s="4" t="s">
        <v>34</v>
      </c>
      <c r="U6" s="4">
        <v>147</v>
      </c>
      <c r="V6" s="4">
        <v>0</v>
      </c>
      <c r="W6" s="4">
        <v>0</v>
      </c>
      <c r="X6" s="4" t="s">
        <v>54</v>
      </c>
      <c r="Y6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hidden="1" spans="1:9">
      <c r="A2" s="5">
        <v>999224166087120</v>
      </c>
      <c r="B2" s="6">
        <v>45071</v>
      </c>
      <c r="C2" s="6">
        <v>45072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999224271104588</v>
      </c>
      <c r="B3" s="6">
        <v>45071</v>
      </c>
      <c r="C3" s="6">
        <v>45072</v>
      </c>
      <c r="D3" s="4">
        <v>417</v>
      </c>
      <c r="E3" s="4" t="str">
        <f>VLOOKUP(A3,HOP!A:L,12,0)</f>
        <v>417.00</v>
      </c>
      <c r="F3" s="4" t="str">
        <f>VLOOKUP(A3,HOP!A:C,3,0)</f>
        <v>3390593</v>
      </c>
      <c r="G3" s="4">
        <f>D3-E3</f>
        <v>0</v>
      </c>
      <c r="H3" s="4" t="str">
        <f>$H$1&amp;F3</f>
        <v>，3390593</v>
      </c>
      <c r="I3" s="4" t="str">
        <f>VLOOKUP(A3,HOP!A:U,21,0)</f>
        <v>直连</v>
      </c>
    </row>
    <row r="4" s="4" customFormat="1" spans="1:9">
      <c r="A4" s="5">
        <v>999224293783079</v>
      </c>
      <c r="B4" s="6">
        <v>45069</v>
      </c>
      <c r="C4" s="6">
        <v>45072</v>
      </c>
      <c r="D4" s="4">
        <v>1691</v>
      </c>
      <c r="E4" s="4" t="str">
        <f>VLOOKUP(A4,HOP!A:L,12,0)</f>
        <v>1691.01</v>
      </c>
      <c r="F4" s="4" t="str">
        <f>VLOOKUP(A4,HOP!A:C,3,0)</f>
        <v>3395732</v>
      </c>
      <c r="G4" s="4">
        <f>D4-E4</f>
        <v>-0.00999999999999091</v>
      </c>
      <c r="H4" s="4" t="str">
        <f>$H$1&amp;F4</f>
        <v>，3395732</v>
      </c>
      <c r="I4" s="4" t="str">
        <f>VLOOKUP(A4,HOP!A:U,21,0)</f>
        <v>直连</v>
      </c>
    </row>
    <row r="5" s="4" customFormat="1" spans="1:9">
      <c r="A5" s="5">
        <v>999224389094409</v>
      </c>
      <c r="B5" s="6">
        <v>45071</v>
      </c>
      <c r="C5" s="6">
        <v>45072</v>
      </c>
      <c r="D5" s="4">
        <v>147</v>
      </c>
      <c r="E5" s="4" t="str">
        <f>VLOOKUP(A5,HOP!A:L,12,0)</f>
        <v>147.00</v>
      </c>
      <c r="F5" s="4" t="str">
        <f>VLOOKUP(A5,HOP!A:C,3,0)</f>
        <v>3415716</v>
      </c>
      <c r="G5" s="4">
        <f>D5-E5</f>
        <v>0</v>
      </c>
      <c r="H5" s="4" t="str">
        <f>$H$1&amp;F5</f>
        <v>，3415716</v>
      </c>
      <c r="I5" s="4" t="str">
        <f>VLOOKUP(A5,HOP!A:U,21,0)</f>
        <v>直连</v>
      </c>
    </row>
    <row r="7" spans="4:4">
      <c r="D7" s="4">
        <f>SUM(D2:D6)</f>
        <v>2255</v>
      </c>
    </row>
    <row r="9" spans="4:4">
      <c r="D9" s="4" t="s">
        <v>57</v>
      </c>
    </row>
    <row r="13" spans="1:1">
      <c r="A13" s="4" t="s">
        <v>58</v>
      </c>
    </row>
    <row r="14" spans="1:1">
      <c r="A14" s="4" t="s">
        <v>59</v>
      </c>
    </row>
  </sheetData>
  <autoFilter ref="A1:XFD9">
    <filterColumn colId="3">
      <filters blank="1">
        <filter val="1691"/>
        <filter val="2255"/>
        <filter val="147"/>
        <filter val="417"/>
        <filter val="225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999224293783079</v>
      </c>
      <c r="B2" s="1" t="s">
        <v>79</v>
      </c>
      <c r="C2" s="1" t="s">
        <v>80</v>
      </c>
      <c r="D2" s="1" t="s">
        <v>81</v>
      </c>
      <c r="E2" s="1" t="s">
        <v>46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999224271104588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86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999224389094409</v>
      </c>
      <c r="B4" s="1" t="s">
        <v>103</v>
      </c>
      <c r="C4" s="1" t="s">
        <v>104</v>
      </c>
      <c r="D4" s="1" t="s">
        <v>105</v>
      </c>
      <c r="E4" s="1" t="s">
        <v>53</v>
      </c>
      <c r="F4" s="1" t="s">
        <v>100</v>
      </c>
      <c r="G4" s="1" t="s">
        <v>83</v>
      </c>
      <c r="H4" s="1" t="s">
        <v>84</v>
      </c>
      <c r="I4" s="1" t="s">
        <v>106</v>
      </c>
      <c r="J4" s="1" t="s">
        <v>86</v>
      </c>
      <c r="K4" s="1" t="s">
        <v>106</v>
      </c>
      <c r="L4" s="1" t="s">
        <v>106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107</v>
      </c>
      <c r="S4" s="1" t="s">
        <v>92</v>
      </c>
      <c r="T4" s="1" t="s">
        <v>93</v>
      </c>
      <c r="U4" s="1" t="s">
        <v>94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2023-06-10T01:16:02Z</dcterms:created>
  <dcterms:modified xsi:type="dcterms:W3CDTF">2023-06-10T01:19:31Z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3D86627886E1433B96CFA9DF7D755FBD_12</vt:lpwstr>
  </property>
  <property fmtid="{D5CDD505-2E9C-101B-9397-08002B2CF9AE}" pid="3" name="KSOProductBuildVer">
    <vt:lpwstr>2052-11.1.0.14309</vt:lpwstr>
  </property>
</Properties>
</file>