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</definedName>
  </definedNames>
  <calcPr calcId="144525"/>
</workbook>
</file>

<file path=xl/sharedStrings.xml><?xml version="1.0" encoding="utf-8"?>
<sst xmlns="http://schemas.openxmlformats.org/spreadsheetml/2006/main" count="103" uniqueCount="85">
  <si>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</si>
  <si>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</si>
  <si>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</si>
  <si>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</si>
  <si>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</si>
  <si>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</si>
  <si>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</si>
  <si>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</si>
  <si>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</si>
  <si>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</si>
  <si>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</si>
  <si>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</si>
  <si>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</si>
  <si>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</si>
  <si>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</si>
  <si>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</si>
  <si>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</si>
  <si>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</si>
  <si>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</si>
  <si>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</si>
  <si>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</si>
  <si>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</si>
  <si>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</si>
  <si>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</si>
  <si>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</si>
  <si>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999223802071264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</si>
  <si>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</si>
  <si>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</si>
  <si>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</si>
  <si>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</si>
  <si>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</si>
  <si>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Du/Xilun,Xu/Zhuojie</t>
  </si>
  <si>
    <t>CA363230615CNY</t>
  </si>
  <si>
    <t>未提现</t>
  </si>
  <si>
    <t>携程开票</t>
  </si>
  <si>
    <t xml:space="preserve">3275614	</t>
  </si>
  <si>
    <t xml:space="preserve">	</t>
  </si>
  <si>
    <t xml:space="preserve">999224487429735	</t>
  </si>
  <si>
    <t>[梅州]梅州麓湖山酒店(67856423)</t>
  </si>
  <si>
    <t>标准双床房&lt;双人入住&gt;&lt;升级特惠&gt;&lt;双早&gt;&lt;新高价值日历房套餐&gt;&lt;新酒店礼盒&gt;</t>
  </si>
  <si>
    <t>刘玉凤</t>
  </si>
  <si>
    <t>，</t>
  </si>
  <si>
    <t>999224487429735</t>
  </si>
  <si>
    <t>202305301017510068</t>
  </si>
  <si>
    <t>A230615095446481</t>
  </si>
  <si>
    <t>房集：i230615093019 301元</t>
  </si>
  <si>
    <t>CNY / HKD 当前参考汇率: 1.091284381</t>
  </si>
  <si>
    <t>总计： 3529 CNY/
3851.14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</si>
  <si>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</si>
  <si>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</si>
  <si>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</si>
  <si>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</si>
  <si>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</si>
  <si>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</si>
  <si>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</si>
  <si>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</si>
  <si>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</si>
  <si>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</si>
  <si>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</si>
  <si>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</si>
  <si>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</si>
  <si>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</si>
  <si>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</si>
  <si>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</si>
  <si>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</si>
  <si>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</si>
  <si>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</si>
  <si>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2023-04-23</t>
  </si>
  <si>
    <t>3275614</t>
  </si>
  <si>
    <t>香港九龙酒店</t>
  </si>
  <si>
    <t>Du Xilun,Xu Zhuojie</t>
  </si>
  <si>
    <t>2023-05-27</t>
  </si>
  <si>
    <t>2023-05-31</t>
  </si>
  <si>
    <t>退房日周结</t>
  </si>
  <si>
    <t>3228.00</t>
  </si>
  <si>
    <t>RMB</t>
  </si>
  <si>
    <t>0</t>
  </si>
  <si>
    <t>0.00</t>
  </si>
  <si>
    <t>携程国内直连(DD)</t>
  </si>
  <si>
    <t>01.011249</t>
  </si>
  <si>
    <t>2023-04-29 13:12:54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</si>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</sst>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16</xdr:col>
      <xdr:colOff>200025</xdr:colOff>
      <xdr:row>47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6586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45073</v>
      </c>
      <c r="G2" s="6">
        <v>45077</v>
      </c>
      <c r="H2" s="4">
        <v>1</v>
      </c>
      <c r="I2" s="4">
        <v>4</v>
      </c>
      <c r="J2" s="4">
        <v>4</v>
      </c>
      <c r="K2" s="4" t="s">
        <v>30</v>
      </c>
      <c r="L2" s="4">
        <v>3228</v>
      </c>
      <c r="M2" s="4">
        <v>3228</v>
      </c>
      <c r="N2" s="4" t="s">
        <v>31</v>
      </c>
      <c r="O2" s="4" t="s">
        <v>32</v>
      </c>
      <c r="P2" s="4" t="s">
        <v>33</v>
      </c>
      <c r="Q2" s="4">
        <v>0</v>
      </c>
      <c r="R2" s="8">
        <v>45039</v>
      </c>
      <c r="S2" s="6">
        <v>45092</v>
      </c>
      <c r="T2" s="4" t="s">
        <v>34</v>
      </c>
      <c r="U2" s="4">
        <v>3228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45076</v>
      </c>
      <c r="G3" s="6">
        <v>45077</v>
      </c>
      <c r="H3" s="4">
        <v>1</v>
      </c>
      <c r="I3" s="4">
        <v>1</v>
      </c>
      <c r="J3" s="4">
        <v>1</v>
      </c>
      <c r="K3" s="4" t="s">
        <v>30</v>
      </c>
      <c r="L3" s="4">
        <v>301</v>
      </c>
      <c r="M3" s="4">
        <v>301</v>
      </c>
      <c r="N3" s="4" t="s">
        <v>40</v>
      </c>
      <c r="O3" s="4" t="s">
        <v>32</v>
      </c>
      <c r="P3" s="4" t="s">
        <v>33</v>
      </c>
      <c r="Q3" s="4">
        <v>0</v>
      </c>
      <c r="R3" s="8">
        <v>45076</v>
      </c>
      <c r="S3" s="6">
        <v>45092</v>
      </c>
      <c r="T3" s="4" t="s">
        <v>34</v>
      </c>
      <c r="U3" s="4">
        <v>301</v>
      </c>
      <c r="V3" s="4">
        <v>0</v>
      </c>
      <c r="W3" s="4">
        <v>0</v>
      </c>
      <c r="X3" s="4" t="s">
        <v>36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5" sqref="I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999223802071264</v>
      </c>
      <c r="B2" s="6">
        <v>45073</v>
      </c>
      <c r="C2" s="6">
        <v>45077</v>
      </c>
      <c r="D2" s="4">
        <v>3228</v>
      </c>
      <c r="E2" s="4" t="str">
        <f>VLOOKUP(A2,HOP!A:L,12,0)</f>
        <v>3228.00</v>
      </c>
      <c r="F2" s="4" t="str">
        <f>VLOOKUP(A2,HOP!A:C,3,0)</f>
        <v>3275614</v>
      </c>
      <c r="G2" s="4">
        <f>D2-E2</f>
        <v>0</v>
      </c>
      <c r="H2" s="4" t="str">
        <f>$H$1&amp;F2</f>
        <v>，3275614</v>
      </c>
      <c r="I2" s="4" t="str">
        <f>VLOOKUP(A2,HOP!A:U,21,0)</f>
        <v>直采</v>
      </c>
    </row>
    <row r="3" s="4" customFormat="1" spans="1:10">
      <c r="A3" s="9" t="s">
        <v>42</v>
      </c>
      <c r="B3" s="6">
        <v>45076</v>
      </c>
      <c r="C3" s="6">
        <v>45077</v>
      </c>
      <c r="D3" s="4">
        <v>301</v>
      </c>
      <c r="E3" s="4">
        <v>301</v>
      </c>
      <c r="F3" s="10" t="s">
        <v>43</v>
      </c>
      <c r="G3" s="4">
        <f>D3-E3</f>
        <v>0</v>
      </c>
      <c r="H3" s="4" t="str">
        <f>$H$1&amp;F3</f>
        <v>，202305301017510068</v>
      </c>
      <c r="I3" s="4" t="e">
        <f>VLOOKUP(A3,HOP!A:U,21,0)</f>
        <v>#N/A</v>
      </c>
      <c r="J3" s="7">
        <v>5.3</v>
      </c>
    </row>
    <row r="5" spans="4:4">
      <c r="D5" s="4">
        <f>SUM(D2:D4)</f>
        <v>3529</v>
      </c>
    </row>
    <row r="11" spans="1:4">
      <c r="A11" s="4" t="s">
        <v>44</v>
      </c>
      <c r="C11" s="4">
        <v>3228</v>
      </c>
      <c r="D11" s="4">
        <v>3522.66</v>
      </c>
    </row>
    <row r="12" spans="1:4">
      <c r="A12" s="4" t="s">
        <v>45</v>
      </c>
      <c r="C12" s="4">
        <v>301</v>
      </c>
      <c r="D12" s="4">
        <v>328.48</v>
      </c>
    </row>
    <row r="13" spans="1:4">
      <c r="A13" s="4" t="s">
        <v>46</v>
      </c>
      <c r="C13" s="4">
        <f>SUM(C11:C12)</f>
        <v>3529</v>
      </c>
      <c r="D13" s="4">
        <f>SUM(D11:D12)</f>
        <v>3851.14</v>
      </c>
    </row>
    <row r="14" spans="1:1">
      <c r="A14" s="4" t="s">
        <v>47</v>
      </c>
    </row>
  </sheetData>
  <autoFilter ref="A1:XFD3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42" sqref="C42:D48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999223802071264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2023-06-15T01:24:09Z</dcterms:created>
  <dcterms:modified xsi:type="dcterms:W3CDTF">2023-06-15T01:56:03Z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19A6474891F84374B35A7A7780B74AA7_12</vt:lpwstr>
  </property>
  <property fmtid="{D5CDD505-2E9C-101B-9397-08002B2CF9AE}" pid="3" name="KSOProductBuildVer">
    <vt:lpwstr>2052-11.1.0.14309</vt:lpwstr>
  </property>
</Properties>
</file>