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<sst xmlns="http://schemas.openxmlformats.org/spreadsheetml/2006/main" count="507" uniqueCount="202">
  <si>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</si>
  <si>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</si>
  <si>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</si>
  <si>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</si>
  <si>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</si>
  <si>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</si>
  <si>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</si>
  <si>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</si>
  <si>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</si>
  <si>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</si>
  <si>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</si>
  <si>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</si>
  <si>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</si>
  <si>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</si>
  <si>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</si>
  <si>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</si>
  <si>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</si>
  <si>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</si>
  <si>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</si>
  <si>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</si>
  <si>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</si>
  <si>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</si>
  <si>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</si>
  <si>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</si>
  <si>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</si>
  <si>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999223868551757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</si>
  <si>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</si>
  <si>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</si>
  <si>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</si>
  <si>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</si>
  <si>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</si>
  <si>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SHI/Qihui</t>
  </si>
  <si>
    <t>CA363230617CNY</t>
  </si>
  <si>
    <t>未提现</t>
  </si>
  <si>
    <t>携程开票</t>
  </si>
  <si>
    <t xml:space="preserve">3294568	</t>
  </si>
  <si>
    <t xml:space="preserve">	</t>
  </si>
  <si>
    <t xml:space="preserve">999224386413463	</t>
  </si>
  <si>
    <t>[梅州]梅州昌盛豪生大酒店(45834822)</t>
  </si>
  <si>
    <t>柚见汝——非遗大床房&lt;超值特惠&gt;&lt;双人入住&gt;&lt;双早&gt;</t>
  </si>
  <si>
    <t>利雪清</t>
  </si>
  <si>
    <t xml:space="preserve">584210	</t>
  </si>
  <si>
    <t xml:space="preserve">999224522698760	</t>
  </si>
  <si>
    <t>柚见好——非遗双床房&lt;超值特惠&gt;&lt;双人入住&gt;&lt;双早&gt;</t>
  </si>
  <si>
    <t>吴小敏</t>
  </si>
  <si>
    <t xml:space="preserve">999224536427494	</t>
  </si>
  <si>
    <t>[梅州]梅州新飞腾艺术酒店(100914635)</t>
  </si>
  <si>
    <t>豪华主题大床房&lt;特惠专享&gt;&lt;双人入住&gt;&lt;无早&gt;</t>
  </si>
  <si>
    <t>钟常健</t>
  </si>
  <si>
    <t xml:space="preserve">3448338	</t>
  </si>
  <si>
    <t xml:space="preserve">999224445258509	</t>
  </si>
  <si>
    <t>[香港]香港九龙海逸君绰酒店(Harbour Grand Kowloon)(17095949)</t>
  </si>
  <si>
    <t>园景客房(至少连住2晚及以上)&lt;双人入住&gt;&lt;内宾&gt;&lt;无早&gt;</t>
  </si>
  <si>
    <t>Gao/Xiaozhen</t>
  </si>
  <si>
    <t>CA363230618CNY</t>
  </si>
  <si>
    <t xml:space="preserve">3429154	</t>
  </si>
  <si>
    <t xml:space="preserve">999224476201326	</t>
  </si>
  <si>
    <t>[梅州]梅州麓湖山酒店(67856423)</t>
  </si>
  <si>
    <t>零压豪华大床房&lt;超值特惠&gt;&lt;双人入住&gt;&lt;双早&gt;&lt;日历房套餐高价值&gt;&lt;新酒店礼盒&gt;</t>
  </si>
  <si>
    <t>谢少彬</t>
  </si>
  <si>
    <t>取消</t>
  </si>
  <si>
    <t xml:space="preserve">999224540895298	</t>
  </si>
  <si>
    <t>[蕉岭]蕉岭培鸿乡墅(100954969)</t>
  </si>
  <si>
    <t>秋田双人房&lt;超值特惠&gt;&lt;双人入住&gt;&lt;双早&gt;</t>
  </si>
  <si>
    <t>郑少东</t>
  </si>
  <si>
    <t xml:space="preserve">999224545884251	</t>
  </si>
  <si>
    <t>[梅州]梅州客都大酒店(100660732)</t>
  </si>
  <si>
    <t>商务双床房&lt;特惠专享&gt;&lt;双人入住&gt;&lt;双早&gt;</t>
  </si>
  <si>
    <t>孟妮</t>
  </si>
  <si>
    <t xml:space="preserve">3451233	</t>
  </si>
  <si>
    <t xml:space="preserve">999224288437544	</t>
  </si>
  <si>
    <t>[梅州]梅州白天鹅迎宾馆(100697959)</t>
  </si>
  <si>
    <t>商务江景双床房&lt;特惠促销&gt;&lt;双人入住&gt;&lt;双早&gt;&lt;日历房套餐高价值&gt;&lt;新酒店礼盒&gt;</t>
  </si>
  <si>
    <t>王万涛</t>
  </si>
  <si>
    <t>CA363230619CNY</t>
  </si>
  <si>
    <t xml:space="preserve">999224357350489	</t>
  </si>
  <si>
    <t>[香港]香港九龙酒店(The Kowloon Hotel)(9826444)</t>
  </si>
  <si>
    <t>高级房(至少提前5天预订)(至少连住2晚及以上)&lt;双人入住&gt;&lt;内宾&gt;&lt;无早&gt;</t>
  </si>
  <si>
    <t>GUO/PINGPING,Guo/Rickey</t>
  </si>
  <si>
    <t xml:space="preserve">3407484	</t>
  </si>
  <si>
    <t xml:space="preserve">999224369852869	</t>
  </si>
  <si>
    <t>商务江景双床房&lt;特惠专享&gt;&lt;双人入住&gt;&lt;双早&gt;&lt;日历房套餐高价值&gt;&lt;新酒店礼盒&gt;</t>
  </si>
  <si>
    <t>WONG/KA MAN,WANG/SHI LAN</t>
  </si>
  <si>
    <t xml:space="preserve">999224371653679	</t>
  </si>
  <si>
    <t>REN/HONGGUANG,Ren/Hongguang</t>
  </si>
  <si>
    <t xml:space="preserve">3412552	</t>
  </si>
  <si>
    <t xml:space="preserve">999224462825361	</t>
  </si>
  <si>
    <t>商务江景大床房&lt;特惠促销&gt;&lt;双人入住&gt;&lt;双早&gt;&lt;日历房套餐高价值&gt;&lt;新酒店礼盒&gt;</t>
  </si>
  <si>
    <t>丁琳鑫</t>
  </si>
  <si>
    <t xml:space="preserve">999224466279419	</t>
  </si>
  <si>
    <t>邹明辉,陈翠婵</t>
  </si>
  <si>
    <t xml:space="preserve">999224502561827	</t>
  </si>
  <si>
    <t>[香港]香港弥敦酒店(Nathan Hotel)(10105446)</t>
  </si>
  <si>
    <t>卓智精选客房-带加床&lt;双人入住&gt;&lt;内宾&gt;&lt;预付&gt;&lt;无早&gt;</t>
  </si>
  <si>
    <t>WU/HANGJUAN,XU/XIAOAN</t>
  </si>
  <si>
    <t xml:space="preserve">3442258	</t>
  </si>
  <si>
    <t xml:space="preserve">9135538753436	</t>
  </si>
  <si>
    <t xml:space="preserve">999224536697329	</t>
  </si>
  <si>
    <t>柚见汝——非遗大床房&lt;特惠专享&gt;&lt;双人入住&gt;&lt;双早&gt;&lt;日历房套餐高价值&gt;&lt;新酒店礼盒&gt;</t>
  </si>
  <si>
    <t>林丽怡</t>
  </si>
  <si>
    <t xml:space="preserve">999224539035839	</t>
  </si>
  <si>
    <t xml:space="preserve">585532	</t>
  </si>
  <si>
    <t xml:space="preserve">999224540728909	</t>
  </si>
  <si>
    <t>钟晓萍,廖惠玲</t>
  </si>
  <si>
    <t>退单</t>
  </si>
  <si>
    <t xml:space="preserve">24577265001	</t>
  </si>
  <si>
    <t>乡韵双人房&lt;超值特惠&gt;&lt;双人入住&gt;&lt;双早&gt;</t>
  </si>
  <si>
    <t>曾春梅</t>
  </si>
  <si>
    <t>，</t>
  </si>
  <si>
    <t>999224386413463</t>
  </si>
  <si>
    <t>202305241644370021</t>
  </si>
  <si>
    <t>999224522698760</t>
  </si>
  <si>
    <t>202306011335310077</t>
  </si>
  <si>
    <t>999224540895298</t>
  </si>
  <si>
    <t>202306012305530020</t>
  </si>
  <si>
    <t>999224369852869</t>
  </si>
  <si>
    <t>202305231937340069</t>
  </si>
  <si>
    <t>999224462825361</t>
  </si>
  <si>
    <t>202305282321390069</t>
  </si>
  <si>
    <t>999224466279419</t>
  </si>
  <si>
    <t>202305291103040068</t>
  </si>
  <si>
    <t>999224540728909</t>
  </si>
  <si>
    <t>202306022244180001</t>
  </si>
  <si>
    <t>202306031357420021</t>
  </si>
  <si>
    <t>A230619094250481</t>
  </si>
  <si>
    <t>A230619094348481</t>
  </si>
  <si>
    <t>房集：i230619094204 3851.56元</t>
  </si>
  <si>
    <t>CNY / HKD 当前参考汇率: 1.095256165</t>
  </si>
  <si>
    <t>总计：20065.45 CNY/
21976.81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</si>
  <si>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</si>
  <si>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</si>
  <si>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</si>
  <si>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</si>
  <si>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</si>
  <si>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</si>
  <si>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</si>
  <si>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</si>
  <si>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</si>
  <si>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</si>
  <si>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</si>
  <si>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</si>
  <si>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</si>
  <si>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</si>
  <si>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</si>
  <si>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</si>
  <si>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</si>
  <si>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</si>
  <si>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</si>
  <si>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2023-05-31</t>
  </si>
  <si>
    <t>3442258</t>
  </si>
  <si>
    <t>香港弥敦酒店</t>
  </si>
  <si>
    <t>WU HANGJUAN,XU XIAOAN</t>
  </si>
  <si>
    <t>2023-06-03</t>
  </si>
  <si>
    <t>2023-06-04</t>
  </si>
  <si>
    <t>退房日周结</t>
  </si>
  <si>
    <t>1897.79</t>
  </si>
  <si>
    <t>RMB</t>
  </si>
  <si>
    <t>0</t>
  </si>
  <si>
    <t>0.00</t>
  </si>
  <si>
    <t>携程国内直连(DD)</t>
  </si>
  <si>
    <t>01.011249</t>
  </si>
  <si>
    <t>2023-05-31 12:35:07</t>
  </si>
  <si>
    <t>否</t>
  </si>
  <si>
    <t>汇智国际旅游发展有限公司</t>
  </si>
  <si>
    <t>直连</t>
  </si>
  <si>
    <t>中国</t>
  </si>
  <si>
    <t>2023-05-27</t>
  </si>
  <si>
    <t>3429154</t>
  </si>
  <si>
    <t>香港九龙海逸君绰酒店</t>
  </si>
  <si>
    <t>Gao Xiaozhen</t>
  </si>
  <si>
    <t>2023-06-01</t>
  </si>
  <si>
    <t>2048.00</t>
  </si>
  <si>
    <t>2023-05-27 21:36:29</t>
  </si>
  <si>
    <t>直采</t>
  </si>
  <si>
    <t>2023-05-23</t>
  </si>
  <si>
    <t>3412552</t>
  </si>
  <si>
    <t>REN HONGGUANG,Ren Hongguang</t>
  </si>
  <si>
    <t>2023-05-30</t>
  </si>
  <si>
    <t>5200.00</t>
  </si>
  <si>
    <t>2023-05-24 10:21:47</t>
  </si>
  <si>
    <t>2023-05-22</t>
  </si>
  <si>
    <t>3407484</t>
  </si>
  <si>
    <t>香港九龙酒店</t>
  </si>
  <si>
    <t>GUO PINGPING,Guo Rickey</t>
  </si>
  <si>
    <t>3442.00</t>
  </si>
  <si>
    <t>2023-05-23 13:46:49</t>
  </si>
  <si>
    <t>2023-04-27</t>
  </si>
  <si>
    <t>3294568</t>
  </si>
  <si>
    <t>香港九龙海湾酒店</t>
  </si>
  <si>
    <t>SHI Qihui</t>
  </si>
  <si>
    <t>2023-05-29</t>
  </si>
  <si>
    <t>2023-06-02</t>
  </si>
  <si>
    <t>3264.00</t>
  </si>
  <si>
    <t>2023-04-27 22:20:29</t>
  </si>
  <si>
    <t>3448338</t>
  </si>
  <si>
    <t>梅州新飞腾艺术酒店</t>
  </si>
  <si>
    <t>142.80</t>
  </si>
  <si>
    <t>2023-06-01 18:46:26</t>
  </si>
  <si>
    <t>3451233</t>
  </si>
  <si>
    <t>梅州客都大酒店</t>
  </si>
  <si>
    <t>219.30</t>
  </si>
  <si>
    <t>2023-06-02 11:52:12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</si>
</sst>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14</xdr:col>
      <xdr:colOff>542925</xdr:colOff>
      <xdr:row>62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822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45075</v>
      </c>
      <c r="G2" s="6">
        <v>45079</v>
      </c>
      <c r="H2" s="4">
        <v>1</v>
      </c>
      <c r="I2" s="4">
        <v>4</v>
      </c>
      <c r="J2" s="4">
        <v>4</v>
      </c>
      <c r="K2" s="4" t="s">
        <v>30</v>
      </c>
      <c r="L2" s="4">
        <v>3264</v>
      </c>
      <c r="M2" s="4">
        <v>3264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45043</v>
      </c>
      <c r="S2" s="6">
        <v>45094</v>
      </c>
      <c r="T2" s="4" t="s">
        <v>34</v>
      </c>
      <c r="U2" s="4">
        <v>3264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45078</v>
      </c>
      <c r="G3" s="6">
        <v>45079</v>
      </c>
      <c r="H3" s="4">
        <v>1</v>
      </c>
      <c r="I3" s="4">
        <v>1</v>
      </c>
      <c r="J3" s="4">
        <v>1</v>
      </c>
      <c r="K3" s="4" t="s">
        <v>30</v>
      </c>
      <c r="L3" s="4">
        <v>438.9</v>
      </c>
      <c r="M3" s="4">
        <v>438.9</v>
      </c>
      <c r="N3" s="4" t="s">
        <v>40</v>
      </c>
      <c r="O3" s="4" t="s">
        <v>32</v>
      </c>
      <c r="P3" s="4" t="s">
        <v>33</v>
      </c>
      <c r="Q3" s="4">
        <v>0</v>
      </c>
      <c r="R3" s="7">
        <v>45070</v>
      </c>
      <c r="S3" s="6">
        <v>45094</v>
      </c>
      <c r="T3" s="4" t="s">
        <v>34</v>
      </c>
      <c r="U3" s="4">
        <v>438.9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45078</v>
      </c>
      <c r="G4" s="6">
        <v>45079</v>
      </c>
      <c r="H4" s="4">
        <v>1</v>
      </c>
      <c r="I4" s="4">
        <v>1</v>
      </c>
      <c r="J4" s="4">
        <v>1</v>
      </c>
      <c r="K4" s="4" t="s">
        <v>30</v>
      </c>
      <c r="L4" s="4">
        <v>438.9</v>
      </c>
      <c r="M4" s="4">
        <v>438.9</v>
      </c>
      <c r="N4" s="4" t="s">
        <v>44</v>
      </c>
      <c r="O4" s="4" t="s">
        <v>32</v>
      </c>
      <c r="P4" s="4" t="s">
        <v>33</v>
      </c>
      <c r="Q4" s="4">
        <v>0</v>
      </c>
      <c r="R4" s="7">
        <v>45078</v>
      </c>
      <c r="S4" s="6">
        <v>45094</v>
      </c>
      <c r="T4" s="4" t="s">
        <v>34</v>
      </c>
      <c r="U4" s="4">
        <v>438.9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45078</v>
      </c>
      <c r="G5" s="6">
        <v>45079</v>
      </c>
      <c r="H5" s="4">
        <v>1</v>
      </c>
      <c r="I5" s="4">
        <v>1</v>
      </c>
      <c r="J5" s="4">
        <v>1</v>
      </c>
      <c r="K5" s="4" t="s">
        <v>30</v>
      </c>
      <c r="L5" s="4">
        <v>142.8</v>
      </c>
      <c r="M5" s="4">
        <v>142.8</v>
      </c>
      <c r="N5" s="4" t="s">
        <v>48</v>
      </c>
      <c r="O5" s="4" t="s">
        <v>32</v>
      </c>
      <c r="P5" s="4" t="s">
        <v>33</v>
      </c>
      <c r="Q5" s="4">
        <v>0</v>
      </c>
      <c r="R5" s="7">
        <v>45078</v>
      </c>
      <c r="S5" s="6">
        <v>45094</v>
      </c>
      <c r="T5" s="4" t="s">
        <v>34</v>
      </c>
      <c r="U5" s="4">
        <v>142.8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45078</v>
      </c>
      <c r="G6" s="6">
        <v>45080</v>
      </c>
      <c r="H6" s="4">
        <v>1</v>
      </c>
      <c r="I6" s="4">
        <v>2</v>
      </c>
      <c r="J6" s="4">
        <v>2</v>
      </c>
      <c r="K6" s="4" t="s">
        <v>30</v>
      </c>
      <c r="L6" s="4">
        <v>2048</v>
      </c>
      <c r="M6" s="4">
        <v>2048</v>
      </c>
      <c r="N6" s="4" t="s">
        <v>53</v>
      </c>
      <c r="O6" s="4" t="s">
        <v>54</v>
      </c>
      <c r="P6" s="4" t="s">
        <v>33</v>
      </c>
      <c r="Q6" s="4">
        <v>0</v>
      </c>
      <c r="R6" s="7">
        <v>45073</v>
      </c>
      <c r="S6" s="6">
        <v>45095</v>
      </c>
      <c r="T6" s="4" t="s">
        <v>34</v>
      </c>
      <c r="U6" s="4">
        <v>2048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45079</v>
      </c>
      <c r="G7" s="6">
        <v>45080</v>
      </c>
      <c r="H7" s="4">
        <v>1</v>
      </c>
      <c r="I7" s="4">
        <v>1</v>
      </c>
      <c r="J7" s="4">
        <v>1</v>
      </c>
      <c r="K7" s="4" t="s">
        <v>30</v>
      </c>
      <c r="L7" s="4">
        <v>432</v>
      </c>
      <c r="M7" s="4">
        <v>432</v>
      </c>
      <c r="N7" s="4" t="s">
        <v>59</v>
      </c>
      <c r="O7" s="4" t="s">
        <v>54</v>
      </c>
      <c r="P7" s="4" t="s">
        <v>33</v>
      </c>
      <c r="Q7" s="4">
        <v>0</v>
      </c>
      <c r="R7" s="7">
        <v>45075</v>
      </c>
      <c r="S7" s="6">
        <v>45095</v>
      </c>
      <c r="T7" s="4" t="s">
        <v>34</v>
      </c>
      <c r="U7" s="4">
        <v>432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60</v>
      </c>
      <c r="D8" s="4" t="s">
        <v>57</v>
      </c>
      <c r="E8" s="4" t="s">
        <v>58</v>
      </c>
      <c r="F8" s="6">
        <v>45079</v>
      </c>
      <c r="G8" s="6">
        <v>45080</v>
      </c>
      <c r="H8" s="4">
        <v>1</v>
      </c>
      <c r="I8" s="4">
        <v>1</v>
      </c>
      <c r="J8" s="4">
        <v>1</v>
      </c>
      <c r="K8" s="4" t="s">
        <v>30</v>
      </c>
      <c r="L8" s="4">
        <v>-432</v>
      </c>
      <c r="M8" s="4">
        <v>-432</v>
      </c>
      <c r="N8" s="4" t="s">
        <v>59</v>
      </c>
      <c r="O8" s="4" t="s">
        <v>54</v>
      </c>
      <c r="P8" s="4" t="s">
        <v>33</v>
      </c>
      <c r="Q8" s="4">
        <v>0</v>
      </c>
      <c r="R8" s="7">
        <v>45075</v>
      </c>
      <c r="S8" s="6">
        <v>45095</v>
      </c>
      <c r="T8" s="4" t="s">
        <v>34</v>
      </c>
      <c r="U8" s="4">
        <v>-432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45079</v>
      </c>
      <c r="G9" s="6">
        <v>45080</v>
      </c>
      <c r="H9" s="4">
        <v>1</v>
      </c>
      <c r="I9" s="4">
        <v>1</v>
      </c>
      <c r="J9" s="4">
        <v>1</v>
      </c>
      <c r="K9" s="4" t="s">
        <v>30</v>
      </c>
      <c r="L9" s="4">
        <v>270</v>
      </c>
      <c r="M9" s="4">
        <v>270</v>
      </c>
      <c r="N9" s="4" t="s">
        <v>64</v>
      </c>
      <c r="O9" s="4" t="s">
        <v>54</v>
      </c>
      <c r="P9" s="4" t="s">
        <v>33</v>
      </c>
      <c r="Q9" s="4">
        <v>0</v>
      </c>
      <c r="R9" s="7">
        <v>45078</v>
      </c>
      <c r="S9" s="6">
        <v>45095</v>
      </c>
      <c r="T9" s="4" t="s">
        <v>34</v>
      </c>
      <c r="U9" s="4">
        <v>270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45079</v>
      </c>
      <c r="G10" s="6">
        <v>45080</v>
      </c>
      <c r="H10" s="4">
        <v>1</v>
      </c>
      <c r="I10" s="4">
        <v>1</v>
      </c>
      <c r="J10" s="4">
        <v>1</v>
      </c>
      <c r="K10" s="4" t="s">
        <v>30</v>
      </c>
      <c r="L10" s="4">
        <v>219.3</v>
      </c>
      <c r="M10" s="4">
        <v>219.3</v>
      </c>
      <c r="N10" s="4" t="s">
        <v>68</v>
      </c>
      <c r="O10" s="4" t="s">
        <v>54</v>
      </c>
      <c r="P10" s="4" t="s">
        <v>33</v>
      </c>
      <c r="Q10" s="4">
        <v>0</v>
      </c>
      <c r="R10" s="7">
        <v>45079</v>
      </c>
      <c r="S10" s="6">
        <v>45095</v>
      </c>
      <c r="T10" s="4" t="s">
        <v>34</v>
      </c>
      <c r="U10" s="4">
        <v>219.3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45080</v>
      </c>
      <c r="G11" s="6">
        <v>45081</v>
      </c>
      <c r="H11" s="4">
        <v>1</v>
      </c>
      <c r="I11" s="4">
        <v>1</v>
      </c>
      <c r="J11" s="4">
        <v>1</v>
      </c>
      <c r="K11" s="4" t="s">
        <v>30</v>
      </c>
      <c r="L11" s="4">
        <v>273</v>
      </c>
      <c r="M11" s="4">
        <v>273</v>
      </c>
      <c r="N11" s="4" t="s">
        <v>73</v>
      </c>
      <c r="O11" s="4" t="s">
        <v>74</v>
      </c>
      <c r="P11" s="4" t="s">
        <v>33</v>
      </c>
      <c r="Q11" s="4">
        <v>0</v>
      </c>
      <c r="R11" s="7">
        <v>45065</v>
      </c>
      <c r="S11" s="6">
        <v>45096</v>
      </c>
      <c r="T11" s="4" t="s">
        <v>34</v>
      </c>
      <c r="U11" s="4">
        <v>273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45077</v>
      </c>
      <c r="G12" s="6">
        <v>45081</v>
      </c>
      <c r="H12" s="4">
        <v>1</v>
      </c>
      <c r="I12" s="4">
        <v>4</v>
      </c>
      <c r="J12" s="4">
        <v>4</v>
      </c>
      <c r="K12" s="4" t="s">
        <v>30</v>
      </c>
      <c r="L12" s="4">
        <v>3442</v>
      </c>
      <c r="M12" s="4">
        <v>3442</v>
      </c>
      <c r="N12" s="4" t="s">
        <v>78</v>
      </c>
      <c r="O12" s="4" t="s">
        <v>74</v>
      </c>
      <c r="P12" s="4" t="s">
        <v>33</v>
      </c>
      <c r="Q12" s="4">
        <v>0</v>
      </c>
      <c r="R12" s="7">
        <v>45068</v>
      </c>
      <c r="S12" s="6">
        <v>45096</v>
      </c>
      <c r="T12" s="4" t="s">
        <v>34</v>
      </c>
      <c r="U12" s="4">
        <v>3442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71</v>
      </c>
      <c r="E13" s="4" t="s">
        <v>81</v>
      </c>
      <c r="F13" s="6">
        <v>45080</v>
      </c>
      <c r="G13" s="6">
        <v>45081</v>
      </c>
      <c r="H13" s="4">
        <v>3</v>
      </c>
      <c r="I13" s="4">
        <v>1</v>
      </c>
      <c r="J13" s="4">
        <v>3</v>
      </c>
      <c r="K13" s="4" t="s">
        <v>30</v>
      </c>
      <c r="L13" s="4">
        <v>990</v>
      </c>
      <c r="M13" s="4">
        <v>990</v>
      </c>
      <c r="N13" s="4" t="s">
        <v>82</v>
      </c>
      <c r="O13" s="4" t="s">
        <v>74</v>
      </c>
      <c r="P13" s="4" t="s">
        <v>33</v>
      </c>
      <c r="Q13" s="4">
        <v>0</v>
      </c>
      <c r="R13" s="7">
        <v>45069</v>
      </c>
      <c r="S13" s="6">
        <v>45096</v>
      </c>
      <c r="T13" s="4" t="s">
        <v>34</v>
      </c>
      <c r="U13" s="4">
        <v>990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51</v>
      </c>
      <c r="E14" s="4" t="s">
        <v>52</v>
      </c>
      <c r="F14" s="6">
        <v>45076</v>
      </c>
      <c r="G14" s="6">
        <v>45081</v>
      </c>
      <c r="H14" s="4">
        <v>1</v>
      </c>
      <c r="I14" s="4">
        <v>5</v>
      </c>
      <c r="J14" s="4">
        <v>5</v>
      </c>
      <c r="K14" s="4" t="s">
        <v>30</v>
      </c>
      <c r="L14" s="4">
        <v>5200</v>
      </c>
      <c r="M14" s="4">
        <v>5200</v>
      </c>
      <c r="N14" s="4" t="s">
        <v>84</v>
      </c>
      <c r="O14" s="4" t="s">
        <v>74</v>
      </c>
      <c r="P14" s="4" t="s">
        <v>33</v>
      </c>
      <c r="Q14" s="4">
        <v>0</v>
      </c>
      <c r="R14" s="7">
        <v>45069</v>
      </c>
      <c r="S14" s="6">
        <v>45096</v>
      </c>
      <c r="T14" s="4" t="s">
        <v>34</v>
      </c>
      <c r="U14" s="4">
        <v>5200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70</v>
      </c>
      <c r="B15" s="4" t="s">
        <v>26</v>
      </c>
      <c r="C15" s="4" t="s">
        <v>60</v>
      </c>
      <c r="D15" s="4" t="s">
        <v>71</v>
      </c>
      <c r="E15" s="4" t="s">
        <v>72</v>
      </c>
      <c r="F15" s="6">
        <v>45080</v>
      </c>
      <c r="G15" s="6">
        <v>45081</v>
      </c>
      <c r="H15" s="4">
        <v>1</v>
      </c>
      <c r="I15" s="4">
        <v>1</v>
      </c>
      <c r="J15" s="4">
        <v>1</v>
      </c>
      <c r="K15" s="4" t="s">
        <v>30</v>
      </c>
      <c r="L15" s="4">
        <v>-273</v>
      </c>
      <c r="M15" s="4">
        <v>-273</v>
      </c>
      <c r="N15" s="4" t="s">
        <v>73</v>
      </c>
      <c r="O15" s="4" t="s">
        <v>74</v>
      </c>
      <c r="P15" s="4" t="s">
        <v>33</v>
      </c>
      <c r="Q15" s="4">
        <v>0</v>
      </c>
      <c r="R15" s="7">
        <v>45065</v>
      </c>
      <c r="S15" s="6">
        <v>45096</v>
      </c>
      <c r="T15" s="4" t="s">
        <v>34</v>
      </c>
      <c r="U15" s="4">
        <v>-273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71</v>
      </c>
      <c r="E16" s="4" t="s">
        <v>87</v>
      </c>
      <c r="F16" s="6">
        <v>45080</v>
      </c>
      <c r="G16" s="6">
        <v>45081</v>
      </c>
      <c r="H16" s="4">
        <v>1</v>
      </c>
      <c r="I16" s="4">
        <v>1</v>
      </c>
      <c r="J16" s="4">
        <v>1</v>
      </c>
      <c r="K16" s="4" t="s">
        <v>30</v>
      </c>
      <c r="L16" s="4">
        <v>283.5</v>
      </c>
      <c r="M16" s="4">
        <v>283.5</v>
      </c>
      <c r="N16" s="4" t="s">
        <v>88</v>
      </c>
      <c r="O16" s="4" t="s">
        <v>74</v>
      </c>
      <c r="P16" s="4" t="s">
        <v>33</v>
      </c>
      <c r="Q16" s="4">
        <v>0</v>
      </c>
      <c r="R16" s="7">
        <v>45074</v>
      </c>
      <c r="S16" s="6">
        <v>45096</v>
      </c>
      <c r="T16" s="4" t="s">
        <v>34</v>
      </c>
      <c r="U16" s="4">
        <v>283.5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38</v>
      </c>
      <c r="E17" s="4" t="s">
        <v>39</v>
      </c>
      <c r="F17" s="6">
        <v>45080</v>
      </c>
      <c r="G17" s="6">
        <v>45081</v>
      </c>
      <c r="H17" s="4">
        <v>2</v>
      </c>
      <c r="I17" s="4">
        <v>1</v>
      </c>
      <c r="J17" s="4">
        <v>2</v>
      </c>
      <c r="K17" s="4" t="s">
        <v>30</v>
      </c>
      <c r="L17" s="4">
        <v>877.8</v>
      </c>
      <c r="M17" s="4">
        <v>877.8</v>
      </c>
      <c r="N17" s="4" t="s">
        <v>90</v>
      </c>
      <c r="O17" s="4" t="s">
        <v>74</v>
      </c>
      <c r="P17" s="4" t="s">
        <v>33</v>
      </c>
      <c r="Q17" s="4">
        <v>0</v>
      </c>
      <c r="R17" s="7">
        <v>45075</v>
      </c>
      <c r="S17" s="6">
        <v>45096</v>
      </c>
      <c r="T17" s="4" t="s">
        <v>34</v>
      </c>
      <c r="U17" s="4">
        <v>877.8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45080</v>
      </c>
      <c r="G18" s="6">
        <v>45081</v>
      </c>
      <c r="H18" s="4">
        <v>1</v>
      </c>
      <c r="I18" s="4">
        <v>1</v>
      </c>
      <c r="J18" s="4">
        <v>1</v>
      </c>
      <c r="K18" s="4" t="s">
        <v>30</v>
      </c>
      <c r="L18" s="4">
        <v>1897.79</v>
      </c>
      <c r="M18" s="4">
        <v>1897.79</v>
      </c>
      <c r="N18" s="4" t="s">
        <v>94</v>
      </c>
      <c r="O18" s="4" t="s">
        <v>74</v>
      </c>
      <c r="P18" s="4" t="s">
        <v>33</v>
      </c>
      <c r="Q18" s="4">
        <v>0</v>
      </c>
      <c r="R18" s="7">
        <v>45077</v>
      </c>
      <c r="S18" s="6">
        <v>45096</v>
      </c>
      <c r="T18" s="4" t="s">
        <v>34</v>
      </c>
      <c r="U18" s="4">
        <v>1897.79</v>
      </c>
      <c r="V18" s="4">
        <v>0</v>
      </c>
      <c r="W18" s="4">
        <v>0</v>
      </c>
      <c r="X18" s="4" t="s">
        <v>95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38</v>
      </c>
      <c r="E19" s="4" t="s">
        <v>98</v>
      </c>
      <c r="F19" s="6">
        <v>45079</v>
      </c>
      <c r="G19" s="6">
        <v>45081</v>
      </c>
      <c r="H19" s="4">
        <v>1</v>
      </c>
      <c r="I19" s="4">
        <v>2</v>
      </c>
      <c r="J19" s="4">
        <v>2</v>
      </c>
      <c r="K19" s="4" t="s">
        <v>30</v>
      </c>
      <c r="L19" s="4">
        <v>936.6</v>
      </c>
      <c r="M19" s="4">
        <v>936.6</v>
      </c>
      <c r="N19" s="4" t="s">
        <v>99</v>
      </c>
      <c r="O19" s="4" t="s">
        <v>74</v>
      </c>
      <c r="P19" s="4" t="s">
        <v>33</v>
      </c>
      <c r="Q19" s="4">
        <v>0</v>
      </c>
      <c r="R19" s="7">
        <v>45078</v>
      </c>
      <c r="S19" s="6">
        <v>45096</v>
      </c>
      <c r="T19" s="4" t="s">
        <v>34</v>
      </c>
      <c r="U19" s="4">
        <v>936.6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60</v>
      </c>
      <c r="D20" s="4" t="s">
        <v>38</v>
      </c>
      <c r="E20" s="4" t="s">
        <v>98</v>
      </c>
      <c r="F20" s="6">
        <v>45079</v>
      </c>
      <c r="G20" s="6">
        <v>45081</v>
      </c>
      <c r="H20" s="4">
        <v>1</v>
      </c>
      <c r="I20" s="4">
        <v>2</v>
      </c>
      <c r="J20" s="4">
        <v>2</v>
      </c>
      <c r="K20" s="4" t="s">
        <v>30</v>
      </c>
      <c r="L20" s="4">
        <v>-936.6</v>
      </c>
      <c r="M20" s="4">
        <v>-936.6</v>
      </c>
      <c r="N20" s="4" t="s">
        <v>99</v>
      </c>
      <c r="O20" s="4" t="s">
        <v>74</v>
      </c>
      <c r="P20" s="4" t="s">
        <v>33</v>
      </c>
      <c r="Q20" s="4">
        <v>0</v>
      </c>
      <c r="R20" s="7">
        <v>45078</v>
      </c>
      <c r="S20" s="6">
        <v>45096</v>
      </c>
      <c r="T20" s="4" t="s">
        <v>34</v>
      </c>
      <c r="U20" s="4">
        <v>-936.6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38</v>
      </c>
      <c r="E21" s="4" t="s">
        <v>98</v>
      </c>
      <c r="F21" s="6">
        <v>45079</v>
      </c>
      <c r="G21" s="6">
        <v>45081</v>
      </c>
      <c r="H21" s="4">
        <v>1</v>
      </c>
      <c r="I21" s="4">
        <v>2</v>
      </c>
      <c r="J21" s="4">
        <v>2</v>
      </c>
      <c r="K21" s="4" t="s">
        <v>30</v>
      </c>
      <c r="L21" s="4">
        <v>936.6</v>
      </c>
      <c r="M21" s="4">
        <v>936.6</v>
      </c>
      <c r="N21" s="4" t="s">
        <v>99</v>
      </c>
      <c r="O21" s="4" t="s">
        <v>74</v>
      </c>
      <c r="P21" s="4" t="s">
        <v>33</v>
      </c>
      <c r="Q21" s="4">
        <v>0</v>
      </c>
      <c r="R21" s="7">
        <v>45078</v>
      </c>
      <c r="S21" s="6">
        <v>45096</v>
      </c>
      <c r="T21" s="4" t="s">
        <v>34</v>
      </c>
      <c r="U21" s="4">
        <v>936.6</v>
      </c>
      <c r="V21" s="4">
        <v>0</v>
      </c>
      <c r="W21" s="4">
        <v>0</v>
      </c>
      <c r="X21" s="4" t="s">
        <v>36</v>
      </c>
      <c r="Y21" s="4" t="s">
        <v>101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62</v>
      </c>
      <c r="E22" s="4" t="s">
        <v>63</v>
      </c>
      <c r="F22" s="6">
        <v>45080</v>
      </c>
      <c r="G22" s="6">
        <v>45081</v>
      </c>
      <c r="H22" s="4">
        <v>2</v>
      </c>
      <c r="I22" s="4">
        <v>1</v>
      </c>
      <c r="J22" s="4">
        <v>2</v>
      </c>
      <c r="K22" s="4" t="s">
        <v>30</v>
      </c>
      <c r="L22" s="4">
        <v>504</v>
      </c>
      <c r="M22" s="4">
        <v>504</v>
      </c>
      <c r="N22" s="4" t="s">
        <v>103</v>
      </c>
      <c r="O22" s="4" t="s">
        <v>74</v>
      </c>
      <c r="P22" s="4" t="s">
        <v>33</v>
      </c>
      <c r="Q22" s="4">
        <v>0</v>
      </c>
      <c r="R22" s="7">
        <v>45078</v>
      </c>
      <c r="S22" s="6">
        <v>45096</v>
      </c>
      <c r="T22" s="4" t="s">
        <v>34</v>
      </c>
      <c r="U22" s="4">
        <v>504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100</v>
      </c>
      <c r="B23" s="4" t="s">
        <v>26</v>
      </c>
      <c r="C23" s="4" t="s">
        <v>60</v>
      </c>
      <c r="D23" s="4" t="s">
        <v>38</v>
      </c>
      <c r="E23" s="4" t="s">
        <v>98</v>
      </c>
      <c r="F23" s="6">
        <v>45079</v>
      </c>
      <c r="G23" s="6">
        <v>45081</v>
      </c>
      <c r="H23" s="4">
        <v>1</v>
      </c>
      <c r="I23" s="4">
        <v>2</v>
      </c>
      <c r="J23" s="4">
        <v>2</v>
      </c>
      <c r="K23" s="4" t="s">
        <v>30</v>
      </c>
      <c r="L23" s="4">
        <v>-936.6</v>
      </c>
      <c r="M23" s="4">
        <v>-936.6</v>
      </c>
      <c r="N23" s="4" t="s">
        <v>99</v>
      </c>
      <c r="O23" s="4" t="s">
        <v>74</v>
      </c>
      <c r="P23" s="4" t="s">
        <v>33</v>
      </c>
      <c r="Q23" s="4">
        <v>0</v>
      </c>
      <c r="R23" s="7">
        <v>45078</v>
      </c>
      <c r="S23" s="6">
        <v>45096</v>
      </c>
      <c r="T23" s="4" t="s">
        <v>34</v>
      </c>
      <c r="U23" s="4">
        <v>-936.6</v>
      </c>
      <c r="V23" s="4">
        <v>0</v>
      </c>
      <c r="W23" s="4">
        <v>0</v>
      </c>
      <c r="X23" s="4" t="s">
        <v>36</v>
      </c>
      <c r="Y23" s="4" t="s">
        <v>101</v>
      </c>
    </row>
    <row r="24" s="4" customFormat="1" spans="1:25">
      <c r="A24" s="4" t="s">
        <v>102</v>
      </c>
      <c r="B24" s="4" t="s">
        <v>26</v>
      </c>
      <c r="C24" s="4" t="s">
        <v>104</v>
      </c>
      <c r="D24" s="4" t="s">
        <v>62</v>
      </c>
      <c r="E24" s="4" t="s">
        <v>63</v>
      </c>
      <c r="F24" s="6">
        <v>45080</v>
      </c>
      <c r="G24" s="6">
        <v>45081</v>
      </c>
      <c r="H24" s="4">
        <v>2</v>
      </c>
      <c r="I24" s="4">
        <v>1</v>
      </c>
      <c r="J24" s="4">
        <v>2</v>
      </c>
      <c r="K24" s="4" t="s">
        <v>30</v>
      </c>
      <c r="L24" s="4">
        <v>-252</v>
      </c>
      <c r="M24" s="4">
        <v>-252</v>
      </c>
      <c r="N24" s="4" t="s">
        <v>103</v>
      </c>
      <c r="O24" s="4" t="s">
        <v>74</v>
      </c>
      <c r="P24" s="4" t="s">
        <v>33</v>
      </c>
      <c r="Q24" s="4">
        <v>0</v>
      </c>
      <c r="R24" s="7">
        <v>45078.9490162037</v>
      </c>
      <c r="S24" s="6">
        <v>45096</v>
      </c>
      <c r="T24" s="4" t="s">
        <v>34</v>
      </c>
      <c r="U24" s="4">
        <v>-252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105</v>
      </c>
      <c r="B25" s="4" t="s">
        <v>26</v>
      </c>
      <c r="C25" s="4" t="s">
        <v>27</v>
      </c>
      <c r="D25" s="4" t="s">
        <v>62</v>
      </c>
      <c r="E25" s="4" t="s">
        <v>106</v>
      </c>
      <c r="F25" s="6">
        <v>45080</v>
      </c>
      <c r="G25" s="6">
        <v>45081</v>
      </c>
      <c r="H25" s="4">
        <v>1</v>
      </c>
      <c r="I25" s="4">
        <v>1</v>
      </c>
      <c r="J25" s="4">
        <v>1</v>
      </c>
      <c r="K25" s="4" t="s">
        <v>30</v>
      </c>
      <c r="L25" s="4">
        <v>300.46</v>
      </c>
      <c r="M25" s="4">
        <v>300.46</v>
      </c>
      <c r="N25" s="4" t="s">
        <v>107</v>
      </c>
      <c r="O25" s="4" t="s">
        <v>74</v>
      </c>
      <c r="P25" s="4" t="s">
        <v>33</v>
      </c>
      <c r="Q25" s="4">
        <v>0</v>
      </c>
      <c r="R25" s="7">
        <v>45080.0000115741</v>
      </c>
      <c r="S25" s="6">
        <v>45096</v>
      </c>
      <c r="T25" s="4" t="s">
        <v>34</v>
      </c>
      <c r="U25" s="4">
        <v>300.46</v>
      </c>
      <c r="V25" s="4">
        <v>0</v>
      </c>
      <c r="W25" s="4">
        <v>0</v>
      </c>
      <c r="X25" s="4" t="s">
        <v>36</v>
      </c>
      <c r="Y2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7" sqref="A27:D31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999223868551757</v>
      </c>
      <c r="B2" s="6">
        <v>45075</v>
      </c>
      <c r="C2" s="6">
        <v>45079</v>
      </c>
      <c r="D2" s="4">
        <v>3264</v>
      </c>
      <c r="E2" s="4" t="str">
        <f>VLOOKUP(A2,HOP!A:L,12,0)</f>
        <v>3264.00</v>
      </c>
      <c r="F2" s="4" t="str">
        <f>VLOOKUP(A2,HOP!A:C,3,0)</f>
        <v>3294568</v>
      </c>
      <c r="G2" s="4">
        <f>D2-E2</f>
        <v>0</v>
      </c>
      <c r="H2" s="4" t="str">
        <f>$H$1&amp;F2</f>
        <v>，3294568</v>
      </c>
      <c r="I2" s="4" t="str">
        <f>VLOOKUP(A2,HOP!A:U,21,0)</f>
        <v>直采</v>
      </c>
    </row>
    <row r="3" s="4" customFormat="1" hidden="1" spans="1:10">
      <c r="A3" s="8" t="s">
        <v>109</v>
      </c>
      <c r="B3" s="6">
        <v>45078</v>
      </c>
      <c r="C3" s="6">
        <v>45079</v>
      </c>
      <c r="D3" s="4">
        <v>438.9</v>
      </c>
      <c r="E3" s="4">
        <v>438.9</v>
      </c>
      <c r="F3" s="9" t="s">
        <v>110</v>
      </c>
      <c r="G3" s="4">
        <f t="shared" ref="G3:G20" si="0">D3-E3</f>
        <v>0</v>
      </c>
      <c r="H3" s="4" t="str">
        <f t="shared" ref="H3:H20" si="1">$H$1&amp;F3</f>
        <v>，202305241644370021</v>
      </c>
      <c r="I3" s="4" t="e">
        <f>VLOOKUP(A3,HOP!A:U,21,0)</f>
        <v>#N/A</v>
      </c>
      <c r="J3" s="4">
        <v>5.24</v>
      </c>
    </row>
    <row r="4" s="4" customFormat="1" hidden="1" spans="1:10">
      <c r="A4" s="8" t="s">
        <v>111</v>
      </c>
      <c r="B4" s="6">
        <v>45078</v>
      </c>
      <c r="C4" s="6">
        <v>45079</v>
      </c>
      <c r="D4" s="4">
        <v>438.9</v>
      </c>
      <c r="E4" s="4">
        <v>438.9</v>
      </c>
      <c r="F4" s="9" t="s">
        <v>112</v>
      </c>
      <c r="G4" s="4">
        <f t="shared" si="0"/>
        <v>0</v>
      </c>
      <c r="H4" s="4" t="str">
        <f t="shared" si="1"/>
        <v>，202306011335310077</v>
      </c>
      <c r="I4" s="4" t="e">
        <f>VLOOKUP(A4,HOP!A:U,21,0)</f>
        <v>#N/A</v>
      </c>
      <c r="J4" s="4">
        <v>6.1</v>
      </c>
    </row>
    <row r="5" s="4" customFormat="1" spans="1:9">
      <c r="A5" s="5">
        <v>999224536427494</v>
      </c>
      <c r="B5" s="6">
        <v>45078</v>
      </c>
      <c r="C5" s="6">
        <v>45079</v>
      </c>
      <c r="D5" s="4">
        <v>142.8</v>
      </c>
      <c r="E5" s="4" t="str">
        <f>VLOOKUP(A5,HOP!A:L,12,0)</f>
        <v>142.80</v>
      </c>
      <c r="F5" s="4" t="str">
        <f>VLOOKUP(A5,HOP!A:C,3,0)</f>
        <v>3448338</v>
      </c>
      <c r="G5" s="4">
        <f t="shared" si="0"/>
        <v>0</v>
      </c>
      <c r="H5" s="4" t="str">
        <f t="shared" si="1"/>
        <v>，3448338</v>
      </c>
      <c r="I5" s="4" t="str">
        <f>VLOOKUP(A5,HOP!A:U,21,0)</f>
        <v>直采</v>
      </c>
    </row>
    <row r="6" s="4" customFormat="1" spans="1:9">
      <c r="A6" s="5">
        <v>999224445258509</v>
      </c>
      <c r="B6" s="6">
        <v>45078</v>
      </c>
      <c r="C6" s="6">
        <v>45080</v>
      </c>
      <c r="D6" s="4">
        <v>2048</v>
      </c>
      <c r="E6" s="4" t="str">
        <f>VLOOKUP(A6,HOP!A:L,12,0)</f>
        <v>2048.00</v>
      </c>
      <c r="F6" s="4" t="str">
        <f>VLOOKUP(A6,HOP!A:C,3,0)</f>
        <v>3429154</v>
      </c>
      <c r="G6" s="4">
        <f t="shared" si="0"/>
        <v>0</v>
      </c>
      <c r="H6" s="4" t="str">
        <f t="shared" si="1"/>
        <v>，3429154</v>
      </c>
      <c r="I6" s="4" t="str">
        <f>VLOOKUP(A6,HOP!A:U,21,0)</f>
        <v>直采</v>
      </c>
    </row>
    <row r="7" s="4" customFormat="1" hidden="1" spans="1:9">
      <c r="A7" s="5">
        <v>999224476201326</v>
      </c>
      <c r="B7" s="6">
        <v>45079</v>
      </c>
      <c r="C7" s="6">
        <v>45080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10">
      <c r="A8" s="8" t="s">
        <v>113</v>
      </c>
      <c r="B8" s="6">
        <v>45079</v>
      </c>
      <c r="C8" s="6">
        <v>45080</v>
      </c>
      <c r="D8" s="4">
        <v>270</v>
      </c>
      <c r="E8" s="4">
        <v>270</v>
      </c>
      <c r="F8" s="9" t="s">
        <v>114</v>
      </c>
      <c r="G8" s="4">
        <f t="shared" si="0"/>
        <v>0</v>
      </c>
      <c r="H8" s="4" t="str">
        <f t="shared" si="1"/>
        <v>，202306012305530020</v>
      </c>
      <c r="I8" s="4" t="e">
        <f>VLOOKUP(A8,HOP!A:U,21,0)</f>
        <v>#N/A</v>
      </c>
      <c r="J8" s="4">
        <v>6.1</v>
      </c>
    </row>
    <row r="9" s="4" customFormat="1" spans="1:9">
      <c r="A9" s="5">
        <v>999224545884251</v>
      </c>
      <c r="B9" s="6">
        <v>45079</v>
      </c>
      <c r="C9" s="6">
        <v>45080</v>
      </c>
      <c r="D9" s="4">
        <v>219.3</v>
      </c>
      <c r="E9" s="4" t="str">
        <f>VLOOKUP(A9,HOP!A:L,12,0)</f>
        <v>219.30</v>
      </c>
      <c r="F9" s="4" t="str">
        <f>VLOOKUP(A9,HOP!A:C,3,0)</f>
        <v>3451233</v>
      </c>
      <c r="G9" s="4">
        <f t="shared" si="0"/>
        <v>0</v>
      </c>
      <c r="H9" s="4" t="str">
        <f t="shared" si="1"/>
        <v>，3451233</v>
      </c>
      <c r="I9" s="4" t="str">
        <f>VLOOKUP(A9,HOP!A:U,21,0)</f>
        <v>直采</v>
      </c>
    </row>
    <row r="10" s="4" customFormat="1" hidden="1" spans="1:9">
      <c r="A10" s="5">
        <v>999224288437544</v>
      </c>
      <c r="B10" s="6">
        <v>45080</v>
      </c>
      <c r="C10" s="6">
        <v>45081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999224357350489</v>
      </c>
      <c r="B11" s="6">
        <v>45077</v>
      </c>
      <c r="C11" s="6">
        <v>45081</v>
      </c>
      <c r="D11" s="4">
        <v>3442</v>
      </c>
      <c r="E11" s="4" t="str">
        <f>VLOOKUP(A11,HOP!A:L,12,0)</f>
        <v>3442.00</v>
      </c>
      <c r="F11" s="4" t="str">
        <f>VLOOKUP(A11,HOP!A:C,3,0)</f>
        <v>3407484</v>
      </c>
      <c r="G11" s="4">
        <f t="shared" si="0"/>
        <v>0</v>
      </c>
      <c r="H11" s="4" t="str">
        <f t="shared" si="1"/>
        <v>，3407484</v>
      </c>
      <c r="I11" s="4" t="str">
        <f>VLOOKUP(A11,HOP!A:U,21,0)</f>
        <v>直采</v>
      </c>
    </row>
    <row r="12" s="4" customFormat="1" hidden="1" spans="1:10">
      <c r="A12" s="8" t="s">
        <v>115</v>
      </c>
      <c r="B12" s="6">
        <v>45080</v>
      </c>
      <c r="C12" s="6">
        <v>45081</v>
      </c>
      <c r="D12" s="4">
        <v>990</v>
      </c>
      <c r="E12" s="4">
        <v>990</v>
      </c>
      <c r="F12" s="9" t="s">
        <v>116</v>
      </c>
      <c r="G12" s="4">
        <f t="shared" si="0"/>
        <v>0</v>
      </c>
      <c r="H12" s="4" t="str">
        <f t="shared" si="1"/>
        <v>，202305231937340069</v>
      </c>
      <c r="I12" s="4" t="e">
        <f>VLOOKUP(A12,HOP!A:U,21,0)</f>
        <v>#N/A</v>
      </c>
      <c r="J12" s="4">
        <v>5.23</v>
      </c>
    </row>
    <row r="13" s="4" customFormat="1" spans="1:9">
      <c r="A13" s="5">
        <v>999224371653679</v>
      </c>
      <c r="B13" s="6">
        <v>45076</v>
      </c>
      <c r="C13" s="6">
        <v>45081</v>
      </c>
      <c r="D13" s="4">
        <v>5200</v>
      </c>
      <c r="E13" s="4" t="str">
        <f>VLOOKUP(A13,HOP!A:L,12,0)</f>
        <v>5200.00</v>
      </c>
      <c r="F13" s="4" t="str">
        <f>VLOOKUP(A13,HOP!A:C,3,0)</f>
        <v>3412552</v>
      </c>
      <c r="G13" s="4">
        <f t="shared" si="0"/>
        <v>0</v>
      </c>
      <c r="H13" s="4" t="str">
        <f t="shared" si="1"/>
        <v>，3412552</v>
      </c>
      <c r="I13" s="4" t="str">
        <f>VLOOKUP(A13,HOP!A:U,21,0)</f>
        <v>直采</v>
      </c>
    </row>
    <row r="14" s="4" customFormat="1" hidden="1" spans="1:10">
      <c r="A14" s="8" t="s">
        <v>117</v>
      </c>
      <c r="B14" s="6">
        <v>45080</v>
      </c>
      <c r="C14" s="6">
        <v>45081</v>
      </c>
      <c r="D14" s="4">
        <v>283.5</v>
      </c>
      <c r="E14" s="4">
        <v>283.5</v>
      </c>
      <c r="F14" s="9" t="s">
        <v>118</v>
      </c>
      <c r="G14" s="4">
        <f t="shared" si="0"/>
        <v>0</v>
      </c>
      <c r="H14" s="4" t="str">
        <f t="shared" si="1"/>
        <v>，202305282321390069</v>
      </c>
      <c r="I14" s="4" t="e">
        <f>VLOOKUP(A14,HOP!A:U,21,0)</f>
        <v>#N/A</v>
      </c>
      <c r="J14" s="4">
        <v>5.28</v>
      </c>
    </row>
    <row r="15" s="4" customFormat="1" hidden="1" spans="1:10">
      <c r="A15" s="8" t="s">
        <v>119</v>
      </c>
      <c r="B15" s="6">
        <v>45080</v>
      </c>
      <c r="C15" s="6">
        <v>45081</v>
      </c>
      <c r="D15" s="4">
        <v>877.8</v>
      </c>
      <c r="E15" s="4">
        <v>877.8</v>
      </c>
      <c r="F15" s="9" t="s">
        <v>120</v>
      </c>
      <c r="G15" s="4">
        <f t="shared" si="0"/>
        <v>0</v>
      </c>
      <c r="H15" s="4" t="str">
        <f t="shared" si="1"/>
        <v>，202305291103040068</v>
      </c>
      <c r="I15" s="4" t="e">
        <f>VLOOKUP(A15,HOP!A:U,21,0)</f>
        <v>#N/A</v>
      </c>
      <c r="J15" s="4">
        <v>5.29</v>
      </c>
    </row>
    <row r="16" s="4" customFormat="1" spans="1:9">
      <c r="A16" s="5">
        <v>999224502561827</v>
      </c>
      <c r="B16" s="6">
        <v>45080</v>
      </c>
      <c r="C16" s="6">
        <v>45081</v>
      </c>
      <c r="D16" s="4">
        <v>1897.79</v>
      </c>
      <c r="E16" s="4" t="str">
        <f>VLOOKUP(A16,HOP!A:L,12,0)</f>
        <v>1897.79</v>
      </c>
      <c r="F16" s="4" t="str">
        <f>VLOOKUP(A16,HOP!A:C,3,0)</f>
        <v>3442258</v>
      </c>
      <c r="G16" s="4">
        <f t="shared" si="0"/>
        <v>0</v>
      </c>
      <c r="H16" s="4" t="str">
        <f t="shared" si="1"/>
        <v>，3442258</v>
      </c>
      <c r="I16" s="4" t="str">
        <f>VLOOKUP(A16,HOP!A:U,21,0)</f>
        <v>直连</v>
      </c>
    </row>
    <row r="17" s="4" customFormat="1" hidden="1" spans="1:9">
      <c r="A17" s="5">
        <v>999224536697329</v>
      </c>
      <c r="B17" s="6">
        <v>45079</v>
      </c>
      <c r="C17" s="6">
        <v>45081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999224539035839</v>
      </c>
      <c r="B18" s="6">
        <v>45079</v>
      </c>
      <c r="C18" s="6">
        <v>45081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10">
      <c r="A19" s="8" t="s">
        <v>121</v>
      </c>
      <c r="B19" s="6">
        <v>45080</v>
      </c>
      <c r="C19" s="6">
        <v>45081</v>
      </c>
      <c r="D19" s="4">
        <v>252</v>
      </c>
      <c r="E19" s="4">
        <v>252</v>
      </c>
      <c r="F19" s="9" t="s">
        <v>122</v>
      </c>
      <c r="G19" s="4">
        <f t="shared" si="0"/>
        <v>0</v>
      </c>
      <c r="H19" s="4" t="str">
        <f t="shared" si="1"/>
        <v>，202306022244180001</v>
      </c>
      <c r="I19" s="4" t="e">
        <f>VLOOKUP(A19,HOP!A:U,21,0)</f>
        <v>#N/A</v>
      </c>
      <c r="J19" s="4">
        <v>6.2</v>
      </c>
    </row>
    <row r="20" s="4" customFormat="1" hidden="1" spans="1:10">
      <c r="A20" s="5">
        <v>24577265001</v>
      </c>
      <c r="B20" s="6">
        <v>45080</v>
      </c>
      <c r="C20" s="6">
        <v>45081</v>
      </c>
      <c r="D20" s="4">
        <v>300.46</v>
      </c>
      <c r="E20" s="4">
        <v>300.46</v>
      </c>
      <c r="F20" s="9" t="s">
        <v>123</v>
      </c>
      <c r="G20" s="4">
        <f t="shared" si="0"/>
        <v>0</v>
      </c>
      <c r="H20" s="4" t="str">
        <f t="shared" si="1"/>
        <v>，202306031357420021</v>
      </c>
      <c r="I20" s="4" t="e">
        <f>VLOOKUP(A20,HOP!A:U,21,0)</f>
        <v>#N/A</v>
      </c>
      <c r="J20" s="4">
        <v>6.3</v>
      </c>
    </row>
    <row r="22" spans="4:4">
      <c r="D22" s="4">
        <f>SUM(D2:D21)</f>
        <v>20065.45</v>
      </c>
    </row>
    <row r="27" spans="1:4">
      <c r="A27" s="4" t="s">
        <v>124</v>
      </c>
      <c r="C27" s="4">
        <v>14316.1</v>
      </c>
      <c r="D27" s="4">
        <v>15679.8</v>
      </c>
    </row>
    <row r="28" spans="1:4">
      <c r="A28" s="4" t="s">
        <v>125</v>
      </c>
      <c r="C28" s="4">
        <v>1897.79</v>
      </c>
      <c r="D28" s="4">
        <v>2078.57</v>
      </c>
    </row>
    <row r="29" spans="1:4">
      <c r="A29" s="4" t="s">
        <v>126</v>
      </c>
      <c r="C29" s="4">
        <v>3851.56</v>
      </c>
      <c r="D29" s="4">
        <v>4218.44</v>
      </c>
    </row>
    <row r="30" spans="1:4">
      <c r="A30" s="4" t="s">
        <v>127</v>
      </c>
      <c r="C30" s="4">
        <f>SUBTOTAL(9,C27:C29)</f>
        <v>20065.45</v>
      </c>
      <c r="D30" s="4">
        <f>SUBTOTAL(9,D27:D29)</f>
        <v>21976.81</v>
      </c>
    </row>
    <row r="31" spans="1:1">
      <c r="A31" s="4" t="s">
        <v>128</v>
      </c>
    </row>
  </sheetData>
  <autoFilter ref="A1:X20">
    <filterColumn colId="3">
      <filters>
        <filter val="270"/>
        <filter val="990"/>
        <filter val="5200"/>
        <filter val="252"/>
        <filter val="3442"/>
        <filter val="219.3"/>
        <filter val="3264"/>
        <filter val="283.5"/>
        <filter val="300.46"/>
        <filter val="2048"/>
        <filter val="142.8"/>
        <filter val="877.8"/>
        <filter val="438.9"/>
        <filter val="1897.79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132</v>
      </c>
      <c r="E1" s="2" t="s">
        <v>13</v>
      </c>
      <c r="F1" s="2" t="s">
        <v>5</v>
      </c>
      <c r="G1" s="2" t="s">
        <v>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</row>
    <row r="2" s="1" customFormat="1" spans="1:22">
      <c r="A2" s="3">
        <v>999224502561827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  <c r="V2" s="1" t="s">
        <v>165</v>
      </c>
    </row>
    <row r="3" s="1" customFormat="1" spans="1:22">
      <c r="A3" s="3">
        <v>999224445258509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152</v>
      </c>
      <c r="H3" s="1" t="s">
        <v>154</v>
      </c>
      <c r="I3" s="1" t="s">
        <v>171</v>
      </c>
      <c r="J3" s="1" t="s">
        <v>156</v>
      </c>
      <c r="K3" s="1" t="s">
        <v>171</v>
      </c>
      <c r="L3" s="1" t="s">
        <v>171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172</v>
      </c>
      <c r="S3" s="1" t="s">
        <v>162</v>
      </c>
      <c r="T3" s="1" t="s">
        <v>163</v>
      </c>
      <c r="U3" s="1" t="s">
        <v>173</v>
      </c>
      <c r="V3" s="1" t="s">
        <v>165</v>
      </c>
    </row>
    <row r="4" s="1" customFormat="1" spans="1:22">
      <c r="A4" s="3">
        <v>999224371653679</v>
      </c>
      <c r="B4" s="1" t="s">
        <v>174</v>
      </c>
      <c r="C4" s="1" t="s">
        <v>175</v>
      </c>
      <c r="D4" s="1" t="s">
        <v>168</v>
      </c>
      <c r="E4" s="1" t="s">
        <v>176</v>
      </c>
      <c r="F4" s="1" t="s">
        <v>177</v>
      </c>
      <c r="G4" s="1" t="s">
        <v>153</v>
      </c>
      <c r="H4" s="1" t="s">
        <v>154</v>
      </c>
      <c r="I4" s="1" t="s">
        <v>178</v>
      </c>
      <c r="J4" s="1" t="s">
        <v>156</v>
      </c>
      <c r="K4" s="1" t="s">
        <v>178</v>
      </c>
      <c r="L4" s="1" t="s">
        <v>178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179</v>
      </c>
      <c r="S4" s="1" t="s">
        <v>162</v>
      </c>
      <c r="T4" s="1" t="s">
        <v>163</v>
      </c>
      <c r="U4" s="1" t="s">
        <v>173</v>
      </c>
      <c r="V4" s="1" t="s">
        <v>165</v>
      </c>
    </row>
    <row r="5" s="1" customFormat="1" spans="1:22">
      <c r="A5" s="3">
        <v>999224357350489</v>
      </c>
      <c r="B5" s="1" t="s">
        <v>180</v>
      </c>
      <c r="C5" s="1" t="s">
        <v>181</v>
      </c>
      <c r="D5" s="1" t="s">
        <v>182</v>
      </c>
      <c r="E5" s="1" t="s">
        <v>183</v>
      </c>
      <c r="F5" s="1" t="s">
        <v>148</v>
      </c>
      <c r="G5" s="1" t="s">
        <v>153</v>
      </c>
      <c r="H5" s="1" t="s">
        <v>154</v>
      </c>
      <c r="I5" s="1" t="s">
        <v>184</v>
      </c>
      <c r="J5" s="1" t="s">
        <v>156</v>
      </c>
      <c r="K5" s="1" t="s">
        <v>184</v>
      </c>
      <c r="L5" s="1" t="s">
        <v>184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185</v>
      </c>
      <c r="S5" s="1" t="s">
        <v>162</v>
      </c>
      <c r="T5" s="1" t="s">
        <v>163</v>
      </c>
      <c r="U5" s="1" t="s">
        <v>173</v>
      </c>
      <c r="V5" s="1" t="s">
        <v>165</v>
      </c>
    </row>
    <row r="6" s="1" customFormat="1" spans="1:22">
      <c r="A6" s="3">
        <v>999223868551757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190</v>
      </c>
      <c r="G6" s="1" t="s">
        <v>191</v>
      </c>
      <c r="H6" s="1" t="s">
        <v>154</v>
      </c>
      <c r="I6" s="1" t="s">
        <v>192</v>
      </c>
      <c r="J6" s="1" t="s">
        <v>156</v>
      </c>
      <c r="K6" s="1" t="s">
        <v>192</v>
      </c>
      <c r="L6" s="1" t="s">
        <v>192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193</v>
      </c>
      <c r="S6" s="1" t="s">
        <v>162</v>
      </c>
      <c r="T6" s="1" t="s">
        <v>163</v>
      </c>
      <c r="U6" s="1" t="s">
        <v>173</v>
      </c>
      <c r="V6" s="1" t="s">
        <v>165</v>
      </c>
    </row>
    <row r="7" s="1" customFormat="1" spans="1:22">
      <c r="A7" s="3">
        <v>999224536427494</v>
      </c>
      <c r="B7" s="1" t="s">
        <v>170</v>
      </c>
      <c r="C7" s="1" t="s">
        <v>194</v>
      </c>
      <c r="D7" s="1" t="s">
        <v>195</v>
      </c>
      <c r="E7" s="1" t="s">
        <v>48</v>
      </c>
      <c r="F7" s="1" t="s">
        <v>170</v>
      </c>
      <c r="G7" s="1" t="s">
        <v>191</v>
      </c>
      <c r="H7" s="1" t="s">
        <v>154</v>
      </c>
      <c r="I7" s="1" t="s">
        <v>196</v>
      </c>
      <c r="J7" s="1" t="s">
        <v>156</v>
      </c>
      <c r="K7" s="1" t="s">
        <v>196</v>
      </c>
      <c r="L7" s="1" t="s">
        <v>196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197</v>
      </c>
      <c r="S7" s="1" t="s">
        <v>162</v>
      </c>
      <c r="T7" s="1" t="s">
        <v>163</v>
      </c>
      <c r="U7" s="1" t="s">
        <v>173</v>
      </c>
      <c r="V7" s="1" t="s">
        <v>165</v>
      </c>
    </row>
    <row r="8" s="1" customFormat="1" spans="1:22">
      <c r="A8" s="3">
        <v>999224545884251</v>
      </c>
      <c r="B8" s="1" t="s">
        <v>191</v>
      </c>
      <c r="C8" s="1" t="s">
        <v>198</v>
      </c>
      <c r="D8" s="1" t="s">
        <v>199</v>
      </c>
      <c r="E8" s="1" t="s">
        <v>68</v>
      </c>
      <c r="F8" s="1" t="s">
        <v>191</v>
      </c>
      <c r="G8" s="1" t="s">
        <v>152</v>
      </c>
      <c r="H8" s="1" t="s">
        <v>154</v>
      </c>
      <c r="I8" s="1" t="s">
        <v>200</v>
      </c>
      <c r="J8" s="1" t="s">
        <v>156</v>
      </c>
      <c r="K8" s="1" t="s">
        <v>200</v>
      </c>
      <c r="L8" s="1" t="s">
        <v>200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201</v>
      </c>
      <c r="S8" s="1" t="s">
        <v>162</v>
      </c>
      <c r="T8" s="1" t="s">
        <v>163</v>
      </c>
      <c r="U8" s="1" t="s">
        <v>173</v>
      </c>
      <c r="V8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2023-06-19T01:31:38Z</dcterms:created>
  <dcterms:modified xsi:type="dcterms:W3CDTF">2023-06-19T01:46:29Z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240BBA3442C14F448FED0B2558CD40E8_12</vt:lpwstr>
  </property>
  <property fmtid="{D5CDD505-2E9C-101B-9397-08002B2CF9AE}" pid="3" name="KSOProductBuildVer">
    <vt:lpwstr>2052-11.1.0.14309</vt:lpwstr>
  </property>
</Properties>
</file>