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对账!$A$1:$X$17</definedName>
  </definedNames>
  <calcPr calcId="144525"/>
</workbook>
</file>

<file path=xl/sharedStrings.xml><?xml version="1.0" encoding="utf-8"?>
<sst xmlns="http://schemas.openxmlformats.org/spreadsheetml/2006/main" count="415" uniqueCount="179">
  <si>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</si>
  <si>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</si>
  <si>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</si>
  <si>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</si>
  <si>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</si>
  <si>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</si>
  <si>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</si>
  <si>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</si>
  <si>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</si>
  <si>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</si>
  <si>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</si>
  <si>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</si>
  <si>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</si>
  <si>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</si>
  <si>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</si>
  <si>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</si>
  <si>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</si>
  <si>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</si>
  <si>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</si>
  <si>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</si>
  <si>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</si>
  <si>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</si>
  <si>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</si>
  <si>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</si>
  <si>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</si>
  <si>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999224136631801	</t>
  </si>
  <si>
    <t>Ctrip</t>
  </si>
  <si>
    <t>正常</t>
  </si>
  <si>
    <t>[香港]香港园景轩(Garden View Hong Kong)(17080981)</t>
  </si>
  <si>
    <t>高级客房&lt;双人入住&gt;&lt;内宾&gt;&lt;预付&gt;&lt;无早&gt;</t>
  </si>
  <si>
    <t>CNY</t>
  </si>
  <si>
    <t>ip/yuktong</t>
  </si>
  <si>
    <t>CA363230622CNY</t>
  </si>
  <si>
    <t>未提现</t>
  </si>
  <si>
    <t>携程开票</t>
  </si>
  <si>
    <t xml:space="preserve">3368501	</t>
  </si>
  <si>
    <t xml:space="preserve">194641	</t>
  </si>
  <si>
    <t xml:space="preserve">999224452887790	</t>
  </si>
  <si>
    <t>[梅州]梅州白天鹅迎宾馆(100697959)</t>
  </si>
  <si>
    <t>商务江景大床房&lt;特惠促销&gt;&lt;双人入住&gt;&lt;双早&gt;&lt;日历房套餐高价值&gt;&lt;新酒店礼盒&gt;</t>
  </si>
  <si>
    <t>何赈滔,陈俊杰</t>
  </si>
  <si>
    <t xml:space="preserve">	</t>
  </si>
  <si>
    <t>取消</t>
  </si>
  <si>
    <t xml:space="preserve">999224594474309	</t>
  </si>
  <si>
    <t>[梅州]梅州昌盛豪生大酒店(45834822)</t>
  </si>
  <si>
    <t>柚见汝——非遗大床房&lt;超值特惠&gt;&lt;双人入住&gt;&lt;双早&gt;</t>
  </si>
  <si>
    <t>雷虹</t>
  </si>
  <si>
    <t xml:space="preserve">999224603163044	</t>
  </si>
  <si>
    <t>容婧钰</t>
  </si>
  <si>
    <t xml:space="preserve">586171	</t>
  </si>
  <si>
    <t xml:space="preserve">999224619190433	</t>
  </si>
  <si>
    <t>柚见汝——非遗大床房&lt;特惠专享&gt;&lt;双人入住&gt;&lt;双早&gt;&lt;日历房套餐高价值&gt;&lt;新酒店礼盒&gt;</t>
  </si>
  <si>
    <t>罗志凯</t>
  </si>
  <si>
    <t xml:space="preserve">586370	</t>
  </si>
  <si>
    <t xml:space="preserve">999224625953120	</t>
  </si>
  <si>
    <t>刘丁榛</t>
  </si>
  <si>
    <t xml:space="preserve">999224267355898	</t>
  </si>
  <si>
    <t>[香港]香港九龙海逸君绰酒店(Harbour Grand Kowloon)(17095949)</t>
  </si>
  <si>
    <t>高级客房(至少连住2晚及以上)&lt;特惠&gt;&lt;双人入住&gt;&lt;内宾&gt;&lt;无早&gt;</t>
  </si>
  <si>
    <t>LUO/MENGYUE,YU/MENGQIAN</t>
  </si>
  <si>
    <t>CA363230623CNY</t>
  </si>
  <si>
    <t xml:space="preserve">3389568	</t>
  </si>
  <si>
    <t xml:space="preserve">999224391262682	</t>
  </si>
  <si>
    <t>[香港]香港九龙酒店(The Kowloon Hotel)(9826444)</t>
  </si>
  <si>
    <t>高级房(至少提前5天预订)(至少连住2晚及以上)&lt;双人入住&gt;&lt;内宾&gt;&lt;无早&gt;</t>
  </si>
  <si>
    <t>WU/YING,WENG/YUNING,GUO/SHUHUA,WENG/XIAOYU,WENG/WENQING</t>
  </si>
  <si>
    <t xml:space="preserve">3416440	</t>
  </si>
  <si>
    <t xml:space="preserve">999224445588142	</t>
  </si>
  <si>
    <t>ZHANG/MAOLIN</t>
  </si>
  <si>
    <t xml:space="preserve">3429202	</t>
  </si>
  <si>
    <t xml:space="preserve">999224576286471	</t>
  </si>
  <si>
    <t>钟惠珍</t>
  </si>
  <si>
    <t xml:space="preserve">999224624629786	</t>
  </si>
  <si>
    <t>程文炜</t>
  </si>
  <si>
    <t xml:space="preserve">999224644412408	</t>
  </si>
  <si>
    <t>苏科文</t>
  </si>
  <si>
    <t xml:space="preserve">586468	</t>
  </si>
  <si>
    <t xml:space="preserve">999224648228951	</t>
  </si>
  <si>
    <t>徐文帜</t>
  </si>
  <si>
    <t xml:space="preserve">999223886950958	</t>
  </si>
  <si>
    <t>YANG/TING</t>
  </si>
  <si>
    <t>CA363230625CNY</t>
  </si>
  <si>
    <t xml:space="preserve">3298756	</t>
  </si>
  <si>
    <t xml:space="preserve">999224451331293	</t>
  </si>
  <si>
    <t>Yu/MaoHua</t>
  </si>
  <si>
    <t xml:space="preserve">3431137	</t>
  </si>
  <si>
    <t xml:space="preserve">999224692454736	</t>
  </si>
  <si>
    <t>徐奕凤</t>
  </si>
  <si>
    <t>，</t>
  </si>
  <si>
    <t>999224594474309</t>
  </si>
  <si>
    <t>202306041242110076</t>
  </si>
  <si>
    <t>999224603163044</t>
  </si>
  <si>
    <t>202306042101520069</t>
  </si>
  <si>
    <t>999224619190433</t>
  </si>
  <si>
    <t>202306061458560021</t>
  </si>
  <si>
    <t>999224576286471</t>
  </si>
  <si>
    <t>202306031224000025</t>
  </si>
  <si>
    <t>999224624629786</t>
  </si>
  <si>
    <t>202306070838130068</t>
  </si>
  <si>
    <t>999224644412408</t>
  </si>
  <si>
    <t>202306071604160020</t>
  </si>
  <si>
    <t>999224648228951</t>
  </si>
  <si>
    <t>202306071952150071</t>
  </si>
  <si>
    <t>999224692454736</t>
  </si>
  <si>
    <t>202306091958290071</t>
  </si>
  <si>
    <t>A230625094336481</t>
  </si>
  <si>
    <t>A230625094436481</t>
  </si>
  <si>
    <t>房集：i230625094251 4418.4元</t>
  </si>
  <si>
    <t>CNY / HKD 当前参考汇率: 1.085286478</t>
  </si>
  <si>
    <t>总计： 27137.54 CNY/
29452.01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</si>
  <si>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</si>
  <si>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</si>
  <si>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</si>
  <si>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</si>
  <si>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</si>
  <si>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</si>
  <si>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</si>
  <si>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</si>
  <si>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</si>
  <si>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</si>
  <si>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</si>
  <si>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</si>
  <si>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</si>
  <si>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</si>
  <si>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</si>
  <si>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</si>
  <si>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</si>
  <si>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</si>
  <si>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</si>
  <si>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2023-05-28</t>
  </si>
  <si>
    <t>3431137</t>
  </si>
  <si>
    <t>香港九龙海逸君绰酒店</t>
  </si>
  <si>
    <t>Yu MaoHua</t>
  </si>
  <si>
    <t>2023-06-08</t>
  </si>
  <si>
    <t>2023-06-10</t>
  </si>
  <si>
    <t>退房日周结</t>
  </si>
  <si>
    <t>1943.00</t>
  </si>
  <si>
    <t>RMB</t>
  </si>
  <si>
    <t>0</t>
  </si>
  <si>
    <t>0.00</t>
  </si>
  <si>
    <t>携程国内直连(DD)</t>
  </si>
  <si>
    <t>01.011249</t>
  </si>
  <si>
    <t>2023-05-28 18:40:50</t>
  </si>
  <si>
    <t>否</t>
  </si>
  <si>
    <t>汇智国际旅游发展有限公司</t>
  </si>
  <si>
    <t>直采</t>
  </si>
  <si>
    <t>中国</t>
  </si>
  <si>
    <t>2023-05-27</t>
  </si>
  <si>
    <t>3429202</t>
  </si>
  <si>
    <t>ZHANG MAOLIN</t>
  </si>
  <si>
    <t>2023-06-06</t>
  </si>
  <si>
    <t>1890.00</t>
  </si>
  <si>
    <t>2023-05-27 22:14:58</t>
  </si>
  <si>
    <t>2023-05-24</t>
  </si>
  <si>
    <t>3416440</t>
  </si>
  <si>
    <t>香港九龙酒店</t>
  </si>
  <si>
    <t>WU YING,WENG YUNING,GUO SHUHUA,WENG XIAOYU,WENG WENQING</t>
  </si>
  <si>
    <t>2023-06-03</t>
  </si>
  <si>
    <t>12135.00</t>
  </si>
  <si>
    <t>2023-05-25 13:34:28</t>
  </si>
  <si>
    <t>2023-05-18</t>
  </si>
  <si>
    <t>3389568</t>
  </si>
  <si>
    <t>LUO MENGYUE,YU MENGQIAN</t>
  </si>
  <si>
    <t>2023-06-05</t>
  </si>
  <si>
    <t>2808.00</t>
  </si>
  <si>
    <t>2023-05-18 14:52:47</t>
  </si>
  <si>
    <t>2023-05-13</t>
  </si>
  <si>
    <t>3368501</t>
  </si>
  <si>
    <t>香港园景轩</t>
  </si>
  <si>
    <t>ip yuktong</t>
  </si>
  <si>
    <t>2023-06-07</t>
  </si>
  <si>
    <t>1327.14</t>
  </si>
  <si>
    <t>2023-05-13 23:46:59</t>
  </si>
  <si>
    <t>直连</t>
  </si>
  <si>
    <t>2023-04-28</t>
  </si>
  <si>
    <t>3298756</t>
  </si>
  <si>
    <t>YANG TING</t>
  </si>
  <si>
    <t>2616.00</t>
  </si>
  <si>
    <t>2023-04-29 06:51:26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</si>
</sst>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32</xdr:row>
      <xdr:rowOff>0</xdr:rowOff>
    </xdr:from>
    <xdr:to>
      <xdr:col>15</xdr:col>
      <xdr:colOff>485775</xdr:colOff>
      <xdr:row>61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771900"/>
          <a:ext cx="11210925" cy="5133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45082</v>
      </c>
      <c r="G2" s="6">
        <v>45084</v>
      </c>
      <c r="H2" s="4">
        <v>1</v>
      </c>
      <c r="I2" s="4">
        <v>2</v>
      </c>
      <c r="J2" s="4">
        <v>2</v>
      </c>
      <c r="K2" s="4" t="s">
        <v>30</v>
      </c>
      <c r="L2" s="4">
        <v>1327.14</v>
      </c>
      <c r="M2" s="4">
        <v>1327.14</v>
      </c>
      <c r="N2" s="4" t="s">
        <v>31</v>
      </c>
      <c r="O2" s="4" t="s">
        <v>32</v>
      </c>
      <c r="P2" s="4" t="s">
        <v>33</v>
      </c>
      <c r="Q2" s="4">
        <v>0</v>
      </c>
      <c r="R2" s="7">
        <v>45059</v>
      </c>
      <c r="S2" s="6">
        <v>45099</v>
      </c>
      <c r="T2" s="4" t="s">
        <v>34</v>
      </c>
      <c r="U2" s="4">
        <v>1327.14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45083</v>
      </c>
      <c r="G3" s="6">
        <v>45084</v>
      </c>
      <c r="H3" s="4">
        <v>2</v>
      </c>
      <c r="I3" s="4">
        <v>1</v>
      </c>
      <c r="J3" s="4">
        <v>2</v>
      </c>
      <c r="K3" s="4" t="s">
        <v>30</v>
      </c>
      <c r="L3" s="4">
        <v>567</v>
      </c>
      <c r="M3" s="4">
        <v>567</v>
      </c>
      <c r="N3" s="4" t="s">
        <v>40</v>
      </c>
      <c r="O3" s="4" t="s">
        <v>32</v>
      </c>
      <c r="P3" s="4" t="s">
        <v>33</v>
      </c>
      <c r="Q3" s="4">
        <v>0</v>
      </c>
      <c r="R3" s="7">
        <v>45074</v>
      </c>
      <c r="S3" s="6">
        <v>45099</v>
      </c>
      <c r="T3" s="4" t="s">
        <v>34</v>
      </c>
      <c r="U3" s="4">
        <v>567</v>
      </c>
      <c r="V3" s="4">
        <v>0</v>
      </c>
      <c r="W3" s="4">
        <v>0</v>
      </c>
      <c r="X3" s="4" t="s">
        <v>41</v>
      </c>
      <c r="Y3" s="4" t="s">
        <v>41</v>
      </c>
    </row>
    <row r="4" s="4" customFormat="1" spans="1:25">
      <c r="A4" s="4" t="s">
        <v>37</v>
      </c>
      <c r="B4" s="4" t="s">
        <v>26</v>
      </c>
      <c r="C4" s="4" t="s">
        <v>42</v>
      </c>
      <c r="D4" s="4" t="s">
        <v>38</v>
      </c>
      <c r="E4" s="4" t="s">
        <v>39</v>
      </c>
      <c r="F4" s="6">
        <v>45083</v>
      </c>
      <c r="G4" s="6">
        <v>45084</v>
      </c>
      <c r="H4" s="4">
        <v>2</v>
      </c>
      <c r="I4" s="4">
        <v>1</v>
      </c>
      <c r="J4" s="4">
        <v>2</v>
      </c>
      <c r="K4" s="4" t="s">
        <v>30</v>
      </c>
      <c r="L4" s="4">
        <v>-567</v>
      </c>
      <c r="M4" s="4">
        <v>-567</v>
      </c>
      <c r="N4" s="4" t="s">
        <v>40</v>
      </c>
      <c r="O4" s="4" t="s">
        <v>32</v>
      </c>
      <c r="P4" s="4" t="s">
        <v>33</v>
      </c>
      <c r="Q4" s="4">
        <v>0</v>
      </c>
      <c r="R4" s="7">
        <v>45074</v>
      </c>
      <c r="S4" s="6">
        <v>45099</v>
      </c>
      <c r="T4" s="4" t="s">
        <v>34</v>
      </c>
      <c r="U4" s="4">
        <v>-567</v>
      </c>
      <c r="V4" s="4">
        <v>0</v>
      </c>
      <c r="W4" s="4">
        <v>0</v>
      </c>
      <c r="X4" s="4" t="s">
        <v>41</v>
      </c>
      <c r="Y4" s="4" t="s">
        <v>41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45082</v>
      </c>
      <c r="G5" s="6">
        <v>45084</v>
      </c>
      <c r="H5" s="4">
        <v>1</v>
      </c>
      <c r="I5" s="4">
        <v>2</v>
      </c>
      <c r="J5" s="4">
        <v>2</v>
      </c>
      <c r="K5" s="4" t="s">
        <v>30</v>
      </c>
      <c r="L5" s="4">
        <v>877.8</v>
      </c>
      <c r="M5" s="4">
        <v>877.8</v>
      </c>
      <c r="N5" s="4" t="s">
        <v>46</v>
      </c>
      <c r="O5" s="4" t="s">
        <v>32</v>
      </c>
      <c r="P5" s="4" t="s">
        <v>33</v>
      </c>
      <c r="Q5" s="4">
        <v>0</v>
      </c>
      <c r="R5" s="7">
        <v>45081</v>
      </c>
      <c r="S5" s="6">
        <v>45099</v>
      </c>
      <c r="T5" s="4" t="s">
        <v>34</v>
      </c>
      <c r="U5" s="4">
        <v>877.8</v>
      </c>
      <c r="V5" s="4">
        <v>0</v>
      </c>
      <c r="W5" s="4">
        <v>0</v>
      </c>
      <c r="X5" s="4" t="s">
        <v>41</v>
      </c>
      <c r="Y5" s="4" t="s">
        <v>41</v>
      </c>
    </row>
    <row r="6" s="4" customFormat="1" spans="1:25">
      <c r="A6" s="4" t="s">
        <v>47</v>
      </c>
      <c r="B6" s="4" t="s">
        <v>26</v>
      </c>
      <c r="C6" s="4" t="s">
        <v>27</v>
      </c>
      <c r="D6" s="4" t="s">
        <v>44</v>
      </c>
      <c r="E6" s="4" t="s">
        <v>45</v>
      </c>
      <c r="F6" s="6">
        <v>45082</v>
      </c>
      <c r="G6" s="6">
        <v>45084</v>
      </c>
      <c r="H6" s="4">
        <v>1</v>
      </c>
      <c r="I6" s="4">
        <v>2</v>
      </c>
      <c r="J6" s="4">
        <v>2</v>
      </c>
      <c r="K6" s="4" t="s">
        <v>30</v>
      </c>
      <c r="L6" s="4">
        <v>877.8</v>
      </c>
      <c r="M6" s="4">
        <v>877.8</v>
      </c>
      <c r="N6" s="4" t="s">
        <v>48</v>
      </c>
      <c r="O6" s="4" t="s">
        <v>32</v>
      </c>
      <c r="P6" s="4" t="s">
        <v>33</v>
      </c>
      <c r="Q6" s="4">
        <v>0</v>
      </c>
      <c r="R6" s="7">
        <v>45081</v>
      </c>
      <c r="S6" s="6">
        <v>45099</v>
      </c>
      <c r="T6" s="4" t="s">
        <v>34</v>
      </c>
      <c r="U6" s="4">
        <v>877.8</v>
      </c>
      <c r="V6" s="4">
        <v>0</v>
      </c>
      <c r="W6" s="4">
        <v>0</v>
      </c>
      <c r="X6" s="4" t="s">
        <v>41</v>
      </c>
      <c r="Y6" s="4" t="s">
        <v>49</v>
      </c>
    </row>
    <row r="7" s="4" customFormat="1" spans="1:25">
      <c r="A7" s="4" t="s">
        <v>50</v>
      </c>
      <c r="B7" s="4" t="s">
        <v>26</v>
      </c>
      <c r="C7" s="4" t="s">
        <v>27</v>
      </c>
      <c r="D7" s="4" t="s">
        <v>44</v>
      </c>
      <c r="E7" s="4" t="s">
        <v>51</v>
      </c>
      <c r="F7" s="6">
        <v>45083</v>
      </c>
      <c r="G7" s="6">
        <v>45084</v>
      </c>
      <c r="H7" s="4">
        <v>1</v>
      </c>
      <c r="I7" s="4">
        <v>1</v>
      </c>
      <c r="J7" s="4">
        <v>1</v>
      </c>
      <c r="K7" s="4" t="s">
        <v>30</v>
      </c>
      <c r="L7" s="4">
        <v>468.3</v>
      </c>
      <c r="M7" s="4">
        <v>468.3</v>
      </c>
      <c r="N7" s="4" t="s">
        <v>52</v>
      </c>
      <c r="O7" s="4" t="s">
        <v>32</v>
      </c>
      <c r="P7" s="4" t="s">
        <v>33</v>
      </c>
      <c r="Q7" s="4">
        <v>0</v>
      </c>
      <c r="R7" s="7">
        <v>45083</v>
      </c>
      <c r="S7" s="6">
        <v>45099</v>
      </c>
      <c r="T7" s="4" t="s">
        <v>34</v>
      </c>
      <c r="U7" s="4">
        <v>468.3</v>
      </c>
      <c r="V7" s="4">
        <v>0</v>
      </c>
      <c r="W7" s="4">
        <v>0</v>
      </c>
      <c r="X7" s="4" t="s">
        <v>41</v>
      </c>
      <c r="Y7" s="4" t="s">
        <v>53</v>
      </c>
    </row>
    <row r="8" s="4" customFormat="1" spans="1:25">
      <c r="A8" s="4" t="s">
        <v>54</v>
      </c>
      <c r="B8" s="4" t="s">
        <v>26</v>
      </c>
      <c r="C8" s="4" t="s">
        <v>27</v>
      </c>
      <c r="D8" s="4" t="s">
        <v>44</v>
      </c>
      <c r="E8" s="4" t="s">
        <v>45</v>
      </c>
      <c r="F8" s="6">
        <v>45083</v>
      </c>
      <c r="G8" s="6">
        <v>45084</v>
      </c>
      <c r="H8" s="4">
        <v>1</v>
      </c>
      <c r="I8" s="4">
        <v>1</v>
      </c>
      <c r="J8" s="4">
        <v>1</v>
      </c>
      <c r="K8" s="4" t="s">
        <v>30</v>
      </c>
      <c r="L8" s="4">
        <v>470.25</v>
      </c>
      <c r="M8" s="4">
        <v>470.25</v>
      </c>
      <c r="N8" s="4" t="s">
        <v>55</v>
      </c>
      <c r="O8" s="4" t="s">
        <v>32</v>
      </c>
      <c r="P8" s="4" t="s">
        <v>33</v>
      </c>
      <c r="Q8" s="4">
        <v>0</v>
      </c>
      <c r="R8" s="7">
        <v>45083</v>
      </c>
      <c r="S8" s="6">
        <v>45099</v>
      </c>
      <c r="T8" s="4" t="s">
        <v>34</v>
      </c>
      <c r="U8" s="4">
        <v>470.25</v>
      </c>
      <c r="V8" s="4">
        <v>0</v>
      </c>
      <c r="W8" s="4">
        <v>0</v>
      </c>
      <c r="X8" s="4" t="s">
        <v>41</v>
      </c>
      <c r="Y8" s="4" t="s">
        <v>41</v>
      </c>
    </row>
    <row r="9" s="4" customFormat="1" spans="1:25">
      <c r="A9" s="4" t="s">
        <v>54</v>
      </c>
      <c r="B9" s="4" t="s">
        <v>26</v>
      </c>
      <c r="C9" s="4" t="s">
        <v>42</v>
      </c>
      <c r="D9" s="4" t="s">
        <v>44</v>
      </c>
      <c r="E9" s="4" t="s">
        <v>45</v>
      </c>
      <c r="F9" s="6">
        <v>45083</v>
      </c>
      <c r="G9" s="6">
        <v>45084</v>
      </c>
      <c r="H9" s="4">
        <v>1</v>
      </c>
      <c r="I9" s="4">
        <v>1</v>
      </c>
      <c r="J9" s="4">
        <v>1</v>
      </c>
      <c r="K9" s="4" t="s">
        <v>30</v>
      </c>
      <c r="L9" s="4">
        <v>-470.25</v>
      </c>
      <c r="M9" s="4">
        <v>-470.25</v>
      </c>
      <c r="N9" s="4" t="s">
        <v>55</v>
      </c>
      <c r="O9" s="4" t="s">
        <v>32</v>
      </c>
      <c r="P9" s="4" t="s">
        <v>33</v>
      </c>
      <c r="Q9" s="4">
        <v>0</v>
      </c>
      <c r="R9" s="7">
        <v>45083</v>
      </c>
      <c r="S9" s="6">
        <v>45099</v>
      </c>
      <c r="T9" s="4" t="s">
        <v>34</v>
      </c>
      <c r="U9" s="4">
        <v>-470.25</v>
      </c>
      <c r="V9" s="4">
        <v>0</v>
      </c>
      <c r="W9" s="4">
        <v>0</v>
      </c>
      <c r="X9" s="4" t="s">
        <v>41</v>
      </c>
      <c r="Y9" s="4" t="s">
        <v>41</v>
      </c>
    </row>
    <row r="10" s="4" customFormat="1" spans="1:25">
      <c r="A10" s="4" t="s">
        <v>56</v>
      </c>
      <c r="B10" s="4" t="s">
        <v>26</v>
      </c>
      <c r="C10" s="4" t="s">
        <v>27</v>
      </c>
      <c r="D10" s="4" t="s">
        <v>57</v>
      </c>
      <c r="E10" s="4" t="s">
        <v>58</v>
      </c>
      <c r="F10" s="6">
        <v>45082</v>
      </c>
      <c r="G10" s="6">
        <v>45085</v>
      </c>
      <c r="H10" s="4">
        <v>1</v>
      </c>
      <c r="I10" s="4">
        <v>3</v>
      </c>
      <c r="J10" s="4">
        <v>3</v>
      </c>
      <c r="K10" s="4" t="s">
        <v>30</v>
      </c>
      <c r="L10" s="4">
        <v>2808</v>
      </c>
      <c r="M10" s="4">
        <v>2808</v>
      </c>
      <c r="N10" s="4" t="s">
        <v>59</v>
      </c>
      <c r="O10" s="4" t="s">
        <v>60</v>
      </c>
      <c r="P10" s="4" t="s">
        <v>33</v>
      </c>
      <c r="Q10" s="4">
        <v>0</v>
      </c>
      <c r="R10" s="7">
        <v>45064</v>
      </c>
      <c r="S10" s="6">
        <v>45100</v>
      </c>
      <c r="T10" s="4" t="s">
        <v>34</v>
      </c>
      <c r="U10" s="4">
        <v>2808</v>
      </c>
      <c r="V10" s="4">
        <v>0</v>
      </c>
      <c r="W10" s="4">
        <v>0</v>
      </c>
      <c r="X10" s="4" t="s">
        <v>61</v>
      </c>
      <c r="Y10" s="4" t="s">
        <v>41</v>
      </c>
    </row>
    <row r="11" s="4" customFormat="1" spans="1:25">
      <c r="A11" s="4" t="s">
        <v>62</v>
      </c>
      <c r="B11" s="4" t="s">
        <v>26</v>
      </c>
      <c r="C11" s="4" t="s">
        <v>27</v>
      </c>
      <c r="D11" s="4" t="s">
        <v>63</v>
      </c>
      <c r="E11" s="4" t="s">
        <v>64</v>
      </c>
      <c r="F11" s="6">
        <v>45080</v>
      </c>
      <c r="G11" s="6">
        <v>45085</v>
      </c>
      <c r="H11" s="4">
        <v>3</v>
      </c>
      <c r="I11" s="4">
        <v>5</v>
      </c>
      <c r="J11" s="4">
        <v>15</v>
      </c>
      <c r="K11" s="4" t="s">
        <v>30</v>
      </c>
      <c r="L11" s="4">
        <v>12135</v>
      </c>
      <c r="M11" s="4">
        <v>12135</v>
      </c>
      <c r="N11" s="4" t="s">
        <v>65</v>
      </c>
      <c r="O11" s="4" t="s">
        <v>60</v>
      </c>
      <c r="P11" s="4" t="s">
        <v>33</v>
      </c>
      <c r="Q11" s="4">
        <v>0</v>
      </c>
      <c r="R11" s="7">
        <v>45070</v>
      </c>
      <c r="S11" s="6">
        <v>45100</v>
      </c>
      <c r="T11" s="4" t="s">
        <v>34</v>
      </c>
      <c r="U11" s="4">
        <v>12135</v>
      </c>
      <c r="V11" s="4">
        <v>0</v>
      </c>
      <c r="W11" s="4">
        <v>0</v>
      </c>
      <c r="X11" s="4" t="s">
        <v>66</v>
      </c>
      <c r="Y11" s="4" t="s">
        <v>41</v>
      </c>
    </row>
    <row r="12" s="4" customFormat="1" spans="1:25">
      <c r="A12" s="4" t="s">
        <v>67</v>
      </c>
      <c r="B12" s="4" t="s">
        <v>26</v>
      </c>
      <c r="C12" s="4" t="s">
        <v>27</v>
      </c>
      <c r="D12" s="4" t="s">
        <v>57</v>
      </c>
      <c r="E12" s="4" t="s">
        <v>58</v>
      </c>
      <c r="F12" s="6">
        <v>45083</v>
      </c>
      <c r="G12" s="6">
        <v>45085</v>
      </c>
      <c r="H12" s="4">
        <v>1</v>
      </c>
      <c r="I12" s="4">
        <v>2</v>
      </c>
      <c r="J12" s="4">
        <v>2</v>
      </c>
      <c r="K12" s="4" t="s">
        <v>30</v>
      </c>
      <c r="L12" s="4">
        <v>1890</v>
      </c>
      <c r="M12" s="4">
        <v>1890</v>
      </c>
      <c r="N12" s="4" t="s">
        <v>68</v>
      </c>
      <c r="O12" s="4" t="s">
        <v>60</v>
      </c>
      <c r="P12" s="4" t="s">
        <v>33</v>
      </c>
      <c r="Q12" s="4">
        <v>0</v>
      </c>
      <c r="R12" s="7">
        <v>45073</v>
      </c>
      <c r="S12" s="6">
        <v>45100</v>
      </c>
      <c r="T12" s="4" t="s">
        <v>34</v>
      </c>
      <c r="U12" s="4">
        <v>1890</v>
      </c>
      <c r="V12" s="4">
        <v>0</v>
      </c>
      <c r="W12" s="4">
        <v>0</v>
      </c>
      <c r="X12" s="4" t="s">
        <v>69</v>
      </c>
      <c r="Y12" s="4" t="s">
        <v>41</v>
      </c>
    </row>
    <row r="13" s="4" customFormat="1" spans="1:25">
      <c r="A13" s="4" t="s">
        <v>70</v>
      </c>
      <c r="B13" s="4" t="s">
        <v>26</v>
      </c>
      <c r="C13" s="4" t="s">
        <v>27</v>
      </c>
      <c r="D13" s="4" t="s">
        <v>44</v>
      </c>
      <c r="E13" s="4" t="s">
        <v>45</v>
      </c>
      <c r="F13" s="6">
        <v>45084</v>
      </c>
      <c r="G13" s="6">
        <v>45085</v>
      </c>
      <c r="H13" s="4">
        <v>1</v>
      </c>
      <c r="I13" s="4">
        <v>1</v>
      </c>
      <c r="J13" s="4">
        <v>1</v>
      </c>
      <c r="K13" s="4" t="s">
        <v>30</v>
      </c>
      <c r="L13" s="4">
        <v>438.9</v>
      </c>
      <c r="M13" s="4">
        <v>438.9</v>
      </c>
      <c r="N13" s="4" t="s">
        <v>71</v>
      </c>
      <c r="O13" s="4" t="s">
        <v>60</v>
      </c>
      <c r="P13" s="4" t="s">
        <v>33</v>
      </c>
      <c r="Q13" s="4">
        <v>0</v>
      </c>
      <c r="R13" s="7">
        <v>45080</v>
      </c>
      <c r="S13" s="6">
        <v>45100</v>
      </c>
      <c r="T13" s="4" t="s">
        <v>34</v>
      </c>
      <c r="U13" s="4">
        <v>438.9</v>
      </c>
      <c r="V13" s="4">
        <v>0</v>
      </c>
      <c r="W13" s="4">
        <v>0</v>
      </c>
      <c r="X13" s="4" t="s">
        <v>41</v>
      </c>
      <c r="Y13" s="4" t="s">
        <v>41</v>
      </c>
    </row>
    <row r="14" s="4" customFormat="1" spans="1:25">
      <c r="A14" s="4" t="s">
        <v>72</v>
      </c>
      <c r="B14" s="4" t="s">
        <v>26</v>
      </c>
      <c r="C14" s="4" t="s">
        <v>27</v>
      </c>
      <c r="D14" s="4" t="s">
        <v>44</v>
      </c>
      <c r="E14" s="4" t="s">
        <v>45</v>
      </c>
      <c r="F14" s="6">
        <v>45084</v>
      </c>
      <c r="G14" s="6">
        <v>45085</v>
      </c>
      <c r="H14" s="4">
        <v>1</v>
      </c>
      <c r="I14" s="4">
        <v>1</v>
      </c>
      <c r="J14" s="4">
        <v>1</v>
      </c>
      <c r="K14" s="4" t="s">
        <v>30</v>
      </c>
      <c r="L14" s="4">
        <v>438.9</v>
      </c>
      <c r="M14" s="4">
        <v>438.9</v>
      </c>
      <c r="N14" s="4" t="s">
        <v>73</v>
      </c>
      <c r="O14" s="4" t="s">
        <v>60</v>
      </c>
      <c r="P14" s="4" t="s">
        <v>33</v>
      </c>
      <c r="Q14" s="4">
        <v>0</v>
      </c>
      <c r="R14" s="7">
        <v>45083.0000115741</v>
      </c>
      <c r="S14" s="6">
        <v>45100</v>
      </c>
      <c r="T14" s="4" t="s">
        <v>34</v>
      </c>
      <c r="U14" s="4">
        <v>438.9</v>
      </c>
      <c r="V14" s="4">
        <v>0</v>
      </c>
      <c r="W14" s="4">
        <v>0</v>
      </c>
      <c r="X14" s="4" t="s">
        <v>41</v>
      </c>
      <c r="Y14" s="4" t="s">
        <v>41</v>
      </c>
    </row>
    <row r="15" s="4" customFormat="1" spans="1:25">
      <c r="A15" s="4" t="s">
        <v>74</v>
      </c>
      <c r="B15" s="4" t="s">
        <v>26</v>
      </c>
      <c r="C15" s="4" t="s">
        <v>27</v>
      </c>
      <c r="D15" s="4" t="s">
        <v>44</v>
      </c>
      <c r="E15" s="4" t="s">
        <v>45</v>
      </c>
      <c r="F15" s="6">
        <v>45084</v>
      </c>
      <c r="G15" s="6">
        <v>45085</v>
      </c>
      <c r="H15" s="4">
        <v>1</v>
      </c>
      <c r="I15" s="4">
        <v>1</v>
      </c>
      <c r="J15" s="4">
        <v>1</v>
      </c>
      <c r="K15" s="4" t="s">
        <v>30</v>
      </c>
      <c r="L15" s="4">
        <v>438.9</v>
      </c>
      <c r="M15" s="4">
        <v>438.9</v>
      </c>
      <c r="N15" s="4" t="s">
        <v>75</v>
      </c>
      <c r="O15" s="4" t="s">
        <v>60</v>
      </c>
      <c r="P15" s="4" t="s">
        <v>33</v>
      </c>
      <c r="Q15" s="4">
        <v>0</v>
      </c>
      <c r="R15" s="7">
        <v>45084</v>
      </c>
      <c r="S15" s="6">
        <v>45100</v>
      </c>
      <c r="T15" s="4" t="s">
        <v>34</v>
      </c>
      <c r="U15" s="4">
        <v>438.9</v>
      </c>
      <c r="V15" s="4">
        <v>0</v>
      </c>
      <c r="W15" s="4">
        <v>0</v>
      </c>
      <c r="X15" s="4" t="s">
        <v>41</v>
      </c>
      <c r="Y15" s="4" t="s">
        <v>76</v>
      </c>
    </row>
    <row r="16" s="4" customFormat="1" spans="1:25">
      <c r="A16" s="4" t="s">
        <v>77</v>
      </c>
      <c r="B16" s="4" t="s">
        <v>26</v>
      </c>
      <c r="C16" s="4" t="s">
        <v>27</v>
      </c>
      <c r="D16" s="4" t="s">
        <v>44</v>
      </c>
      <c r="E16" s="4" t="s">
        <v>45</v>
      </c>
      <c r="F16" s="6">
        <v>45084</v>
      </c>
      <c r="G16" s="6">
        <v>45085</v>
      </c>
      <c r="H16" s="4">
        <v>1</v>
      </c>
      <c r="I16" s="4">
        <v>1</v>
      </c>
      <c r="J16" s="4">
        <v>1</v>
      </c>
      <c r="K16" s="4" t="s">
        <v>30</v>
      </c>
      <c r="L16" s="4">
        <v>438.9</v>
      </c>
      <c r="M16" s="4">
        <v>438.9</v>
      </c>
      <c r="N16" s="4" t="s">
        <v>78</v>
      </c>
      <c r="O16" s="4" t="s">
        <v>60</v>
      </c>
      <c r="P16" s="4" t="s">
        <v>33</v>
      </c>
      <c r="Q16" s="4">
        <v>0</v>
      </c>
      <c r="R16" s="7">
        <v>45084</v>
      </c>
      <c r="S16" s="6">
        <v>45100</v>
      </c>
      <c r="T16" s="4" t="s">
        <v>34</v>
      </c>
      <c r="U16" s="4">
        <v>438.9</v>
      </c>
      <c r="V16" s="4">
        <v>0</v>
      </c>
      <c r="W16" s="4">
        <v>0</v>
      </c>
      <c r="X16" s="4" t="s">
        <v>41</v>
      </c>
      <c r="Y16" s="4" t="s">
        <v>41</v>
      </c>
    </row>
    <row r="17" s="4" customFormat="1" spans="1:25">
      <c r="A17" s="4" t="s">
        <v>79</v>
      </c>
      <c r="B17" s="4" t="s">
        <v>26</v>
      </c>
      <c r="C17" s="4" t="s">
        <v>27</v>
      </c>
      <c r="D17" s="4" t="s">
        <v>57</v>
      </c>
      <c r="E17" s="4" t="s">
        <v>58</v>
      </c>
      <c r="F17" s="6">
        <v>45084</v>
      </c>
      <c r="G17" s="6">
        <v>45087</v>
      </c>
      <c r="H17" s="4">
        <v>1</v>
      </c>
      <c r="I17" s="4">
        <v>3</v>
      </c>
      <c r="J17" s="4">
        <v>3</v>
      </c>
      <c r="K17" s="4" t="s">
        <v>30</v>
      </c>
      <c r="L17" s="4">
        <v>2616</v>
      </c>
      <c r="M17" s="4">
        <v>2616</v>
      </c>
      <c r="N17" s="4" t="s">
        <v>80</v>
      </c>
      <c r="O17" s="4" t="s">
        <v>81</v>
      </c>
      <c r="P17" s="4" t="s">
        <v>33</v>
      </c>
      <c r="Q17" s="4">
        <v>0</v>
      </c>
      <c r="R17" s="7">
        <v>45044</v>
      </c>
      <c r="S17" s="6">
        <v>45102</v>
      </c>
      <c r="T17" s="4" t="s">
        <v>34</v>
      </c>
      <c r="U17" s="4">
        <v>2616</v>
      </c>
      <c r="V17" s="4">
        <v>0</v>
      </c>
      <c r="W17" s="4">
        <v>0</v>
      </c>
      <c r="X17" s="4" t="s">
        <v>82</v>
      </c>
      <c r="Y17" s="4" t="s">
        <v>41</v>
      </c>
    </row>
    <row r="18" s="4" customFormat="1" spans="1:25">
      <c r="A18" s="4" t="s">
        <v>83</v>
      </c>
      <c r="B18" s="4" t="s">
        <v>26</v>
      </c>
      <c r="C18" s="4" t="s">
        <v>27</v>
      </c>
      <c r="D18" s="4" t="s">
        <v>57</v>
      </c>
      <c r="E18" s="4" t="s">
        <v>58</v>
      </c>
      <c r="F18" s="6">
        <v>45085</v>
      </c>
      <c r="G18" s="6">
        <v>45087</v>
      </c>
      <c r="H18" s="4">
        <v>1</v>
      </c>
      <c r="I18" s="4">
        <v>2</v>
      </c>
      <c r="J18" s="4">
        <v>2</v>
      </c>
      <c r="K18" s="4" t="s">
        <v>30</v>
      </c>
      <c r="L18" s="4">
        <v>1943</v>
      </c>
      <c r="M18" s="4">
        <v>1943</v>
      </c>
      <c r="N18" s="4" t="s">
        <v>84</v>
      </c>
      <c r="O18" s="4" t="s">
        <v>81</v>
      </c>
      <c r="P18" s="4" t="s">
        <v>33</v>
      </c>
      <c r="Q18" s="4">
        <v>0</v>
      </c>
      <c r="R18" s="7">
        <v>45074</v>
      </c>
      <c r="S18" s="6">
        <v>45102</v>
      </c>
      <c r="T18" s="4" t="s">
        <v>34</v>
      </c>
      <c r="U18" s="4">
        <v>1943</v>
      </c>
      <c r="V18" s="4">
        <v>0</v>
      </c>
      <c r="W18" s="4">
        <v>0</v>
      </c>
      <c r="X18" s="4" t="s">
        <v>85</v>
      </c>
      <c r="Y18" s="4" t="s">
        <v>41</v>
      </c>
    </row>
    <row r="19" s="4" customFormat="1" spans="1:25">
      <c r="A19" s="4" t="s">
        <v>86</v>
      </c>
      <c r="B19" s="4" t="s">
        <v>26</v>
      </c>
      <c r="C19" s="4" t="s">
        <v>27</v>
      </c>
      <c r="D19" s="4" t="s">
        <v>44</v>
      </c>
      <c r="E19" s="4" t="s">
        <v>45</v>
      </c>
      <c r="F19" s="6">
        <v>45086</v>
      </c>
      <c r="G19" s="6">
        <v>45087</v>
      </c>
      <c r="H19" s="4">
        <v>1</v>
      </c>
      <c r="I19" s="4">
        <v>1</v>
      </c>
      <c r="J19" s="4">
        <v>1</v>
      </c>
      <c r="K19" s="4" t="s">
        <v>30</v>
      </c>
      <c r="L19" s="4">
        <v>438.9</v>
      </c>
      <c r="M19" s="4">
        <v>438.9</v>
      </c>
      <c r="N19" s="4" t="s">
        <v>87</v>
      </c>
      <c r="O19" s="4" t="s">
        <v>81</v>
      </c>
      <c r="P19" s="4" t="s">
        <v>33</v>
      </c>
      <c r="Q19" s="4">
        <v>0</v>
      </c>
      <c r="R19" s="7">
        <v>45086</v>
      </c>
      <c r="S19" s="6">
        <v>45102</v>
      </c>
      <c r="T19" s="4" t="s">
        <v>34</v>
      </c>
      <c r="U19" s="4">
        <v>438.9</v>
      </c>
      <c r="V19" s="4">
        <v>0</v>
      </c>
      <c r="W19" s="4">
        <v>0</v>
      </c>
      <c r="X19" s="4" t="s">
        <v>41</v>
      </c>
      <c r="Y19" s="4" t="s">
        <v>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8"/>
  <sheetViews>
    <sheetView tabSelected="1" workbookViewId="0">
      <selection activeCell="A24" sqref="A24:D28"/>
    </sheetView>
  </sheetViews>
  <sheetFormatPr defaultColWidth="9" defaultRowHeight="13.5"/>
  <cols>
    <col min="1" max="1" width="12.625" style="4"/>
    <col min="2" max="2" width="9.375" style="4"/>
    <col min="3" max="3" width="10.375" style="4"/>
    <col min="4" max="4" width="9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88</v>
      </c>
    </row>
    <row r="2" s="4" customFormat="1" spans="1:9">
      <c r="A2" s="5">
        <v>999224136631801</v>
      </c>
      <c r="B2" s="6">
        <v>45082</v>
      </c>
      <c r="C2" s="6">
        <v>45084</v>
      </c>
      <c r="D2" s="4">
        <v>1327.14</v>
      </c>
      <c r="E2" s="4" t="str">
        <f>VLOOKUP(A2,HOP!A:L,12,0)</f>
        <v>1327.14</v>
      </c>
      <c r="F2" s="4" t="str">
        <f>VLOOKUP(A2,HOP!A:C,3,0)</f>
        <v>3368501</v>
      </c>
      <c r="G2" s="4">
        <f>D2-E2</f>
        <v>0</v>
      </c>
      <c r="H2" s="4" t="str">
        <f>$H$1&amp;F2</f>
        <v>，3368501</v>
      </c>
      <c r="I2" s="4" t="str">
        <f>VLOOKUP(A2,HOP!A:U,21,0)</f>
        <v>直连</v>
      </c>
    </row>
    <row r="3" s="4" customFormat="1" hidden="1" spans="1:9">
      <c r="A3" s="5">
        <v>999224452887790</v>
      </c>
      <c r="B3" s="6">
        <v>45083</v>
      </c>
      <c r="C3" s="6">
        <v>45084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17" si="0">D3-E3</f>
        <v>#N/A</v>
      </c>
      <c r="H3" s="4" t="e">
        <f t="shared" ref="H3:H17" si="1">$H$1&amp;F3</f>
        <v>#N/A</v>
      </c>
      <c r="I3" s="4" t="e">
        <f>VLOOKUP(A3,HOP!A:U,21,0)</f>
        <v>#N/A</v>
      </c>
    </row>
    <row r="4" s="4" customFormat="1" hidden="1" spans="1:10">
      <c r="A4" s="8" t="s">
        <v>89</v>
      </c>
      <c r="B4" s="6">
        <v>45082</v>
      </c>
      <c r="C4" s="6">
        <v>45084</v>
      </c>
      <c r="D4" s="4">
        <v>877.8</v>
      </c>
      <c r="E4" s="4">
        <v>877.8</v>
      </c>
      <c r="F4" s="9" t="s">
        <v>90</v>
      </c>
      <c r="G4" s="4">
        <f t="shared" si="0"/>
        <v>0</v>
      </c>
      <c r="H4" s="4" t="str">
        <f t="shared" si="1"/>
        <v>，202306041242110076</v>
      </c>
      <c r="I4" s="4" t="e">
        <f>VLOOKUP(A4,HOP!A:U,21,0)</f>
        <v>#N/A</v>
      </c>
      <c r="J4" s="4">
        <v>6.4</v>
      </c>
    </row>
    <row r="5" s="4" customFormat="1" hidden="1" spans="1:10">
      <c r="A5" s="8" t="s">
        <v>91</v>
      </c>
      <c r="B5" s="6">
        <v>45082</v>
      </c>
      <c r="C5" s="6">
        <v>45084</v>
      </c>
      <c r="D5" s="4">
        <v>877.8</v>
      </c>
      <c r="E5" s="4">
        <v>877.8</v>
      </c>
      <c r="F5" s="9" t="s">
        <v>92</v>
      </c>
      <c r="G5" s="4">
        <f t="shared" si="0"/>
        <v>0</v>
      </c>
      <c r="H5" s="4" t="str">
        <f t="shared" si="1"/>
        <v>，202306042101520069</v>
      </c>
      <c r="I5" s="4" t="e">
        <f>VLOOKUP(A5,HOP!A:U,21,0)</f>
        <v>#N/A</v>
      </c>
      <c r="J5" s="4">
        <v>6.4</v>
      </c>
    </row>
    <row r="6" s="4" customFormat="1" hidden="1" spans="1:10">
      <c r="A6" s="8" t="s">
        <v>93</v>
      </c>
      <c r="B6" s="6">
        <v>45083</v>
      </c>
      <c r="C6" s="6">
        <v>45084</v>
      </c>
      <c r="D6" s="4">
        <v>468.3</v>
      </c>
      <c r="E6" s="4">
        <v>468.3</v>
      </c>
      <c r="F6" s="9" t="s">
        <v>94</v>
      </c>
      <c r="G6" s="4">
        <f t="shared" si="0"/>
        <v>0</v>
      </c>
      <c r="H6" s="4" t="str">
        <f t="shared" si="1"/>
        <v>，202306061458560021</v>
      </c>
      <c r="I6" s="4" t="e">
        <f>VLOOKUP(A6,HOP!A:U,21,0)</f>
        <v>#N/A</v>
      </c>
      <c r="J6" s="4">
        <v>6.6</v>
      </c>
    </row>
    <row r="7" s="4" customFormat="1" hidden="1" spans="1:9">
      <c r="A7" s="5">
        <v>999224625953120</v>
      </c>
      <c r="B7" s="6">
        <v>45083</v>
      </c>
      <c r="C7" s="6">
        <v>45084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spans="1:9">
      <c r="A8" s="5">
        <v>999224267355898</v>
      </c>
      <c r="B8" s="6">
        <v>45082</v>
      </c>
      <c r="C8" s="6">
        <v>45085</v>
      </c>
      <c r="D8" s="4">
        <v>2808</v>
      </c>
      <c r="E8" s="4" t="str">
        <f>VLOOKUP(A8,HOP!A:L,12,0)</f>
        <v>2808.00</v>
      </c>
      <c r="F8" s="4" t="str">
        <f>VLOOKUP(A8,HOP!A:C,3,0)</f>
        <v>3389568</v>
      </c>
      <c r="G8" s="4">
        <f t="shared" si="0"/>
        <v>0</v>
      </c>
      <c r="H8" s="4" t="str">
        <f t="shared" si="1"/>
        <v>，3389568</v>
      </c>
      <c r="I8" s="4" t="str">
        <f>VLOOKUP(A8,HOP!A:U,21,0)</f>
        <v>直采</v>
      </c>
    </row>
    <row r="9" s="4" customFormat="1" spans="1:9">
      <c r="A9" s="5">
        <v>999224391262682</v>
      </c>
      <c r="B9" s="6">
        <v>45080</v>
      </c>
      <c r="C9" s="6">
        <v>45085</v>
      </c>
      <c r="D9" s="4">
        <v>12135</v>
      </c>
      <c r="E9" s="4" t="str">
        <f>VLOOKUP(A9,HOP!A:L,12,0)</f>
        <v>12135.00</v>
      </c>
      <c r="F9" s="4" t="str">
        <f>VLOOKUP(A9,HOP!A:C,3,0)</f>
        <v>3416440</v>
      </c>
      <c r="G9" s="4">
        <f t="shared" si="0"/>
        <v>0</v>
      </c>
      <c r="H9" s="4" t="str">
        <f t="shared" si="1"/>
        <v>，3416440</v>
      </c>
      <c r="I9" s="4" t="str">
        <f>VLOOKUP(A9,HOP!A:U,21,0)</f>
        <v>直采</v>
      </c>
    </row>
    <row r="10" s="4" customFormat="1" spans="1:9">
      <c r="A10" s="5">
        <v>999224445588142</v>
      </c>
      <c r="B10" s="6">
        <v>45083</v>
      </c>
      <c r="C10" s="6">
        <v>45085</v>
      </c>
      <c r="D10" s="4">
        <v>1890</v>
      </c>
      <c r="E10" s="4" t="str">
        <f>VLOOKUP(A10,HOP!A:L,12,0)</f>
        <v>1890.00</v>
      </c>
      <c r="F10" s="4" t="str">
        <f>VLOOKUP(A10,HOP!A:C,3,0)</f>
        <v>3429202</v>
      </c>
      <c r="G10" s="4">
        <f t="shared" si="0"/>
        <v>0</v>
      </c>
      <c r="H10" s="4" t="str">
        <f t="shared" si="1"/>
        <v>，3429202</v>
      </c>
      <c r="I10" s="4" t="str">
        <f>VLOOKUP(A10,HOP!A:U,21,0)</f>
        <v>直采</v>
      </c>
    </row>
    <row r="11" s="4" customFormat="1" hidden="1" spans="1:10">
      <c r="A11" s="8" t="s">
        <v>95</v>
      </c>
      <c r="B11" s="6">
        <v>45084</v>
      </c>
      <c r="C11" s="6">
        <v>45085</v>
      </c>
      <c r="D11" s="4">
        <v>438.9</v>
      </c>
      <c r="E11" s="4">
        <v>438.9</v>
      </c>
      <c r="F11" s="9" t="s">
        <v>96</v>
      </c>
      <c r="G11" s="4">
        <f t="shared" si="0"/>
        <v>0</v>
      </c>
      <c r="H11" s="4" t="str">
        <f t="shared" si="1"/>
        <v>，202306031224000025</v>
      </c>
      <c r="I11" s="4" t="e">
        <f>VLOOKUP(A11,HOP!A:U,21,0)</f>
        <v>#N/A</v>
      </c>
      <c r="J11" s="4">
        <v>6.3</v>
      </c>
    </row>
    <row r="12" s="4" customFormat="1" hidden="1" spans="1:10">
      <c r="A12" s="8" t="s">
        <v>97</v>
      </c>
      <c r="B12" s="6">
        <v>45084</v>
      </c>
      <c r="C12" s="6">
        <v>45085</v>
      </c>
      <c r="D12" s="4">
        <v>438.9</v>
      </c>
      <c r="E12" s="4">
        <v>438.9</v>
      </c>
      <c r="F12" s="9" t="s">
        <v>98</v>
      </c>
      <c r="G12" s="4">
        <f t="shared" si="0"/>
        <v>0</v>
      </c>
      <c r="H12" s="4" t="str">
        <f t="shared" si="1"/>
        <v>，202306070838130068</v>
      </c>
      <c r="I12" s="4" t="e">
        <f>VLOOKUP(A12,HOP!A:U,21,0)</f>
        <v>#N/A</v>
      </c>
      <c r="J12" s="4">
        <v>6.7</v>
      </c>
    </row>
    <row r="13" s="4" customFormat="1" hidden="1" spans="1:10">
      <c r="A13" s="8" t="s">
        <v>99</v>
      </c>
      <c r="B13" s="6">
        <v>45084</v>
      </c>
      <c r="C13" s="6">
        <v>45085</v>
      </c>
      <c r="D13" s="4">
        <v>438.9</v>
      </c>
      <c r="E13" s="4">
        <v>438.9</v>
      </c>
      <c r="F13" s="9" t="s">
        <v>100</v>
      </c>
      <c r="G13" s="4">
        <f t="shared" si="0"/>
        <v>0</v>
      </c>
      <c r="H13" s="4" t="str">
        <f t="shared" si="1"/>
        <v>，202306071604160020</v>
      </c>
      <c r="I13" s="4" t="e">
        <f>VLOOKUP(A13,HOP!A:U,21,0)</f>
        <v>#N/A</v>
      </c>
      <c r="J13" s="4">
        <v>6.7</v>
      </c>
    </row>
    <row r="14" s="4" customFormat="1" hidden="1" spans="1:10">
      <c r="A14" s="8" t="s">
        <v>101</v>
      </c>
      <c r="B14" s="6">
        <v>45084</v>
      </c>
      <c r="C14" s="6">
        <v>45085</v>
      </c>
      <c r="D14" s="4">
        <v>438.9</v>
      </c>
      <c r="E14" s="4">
        <v>438.9</v>
      </c>
      <c r="F14" s="9" t="s">
        <v>102</v>
      </c>
      <c r="G14" s="4">
        <f t="shared" si="0"/>
        <v>0</v>
      </c>
      <c r="H14" s="4" t="str">
        <f t="shared" si="1"/>
        <v>，202306071952150071</v>
      </c>
      <c r="I14" s="4" t="e">
        <f>VLOOKUP(A14,HOP!A:U,21,0)</f>
        <v>#N/A</v>
      </c>
      <c r="J14" s="4">
        <v>6.7</v>
      </c>
    </row>
    <row r="15" s="4" customFormat="1" spans="1:9">
      <c r="A15" s="5">
        <v>999223886950958</v>
      </c>
      <c r="B15" s="6">
        <v>45084</v>
      </c>
      <c r="C15" s="6">
        <v>45087</v>
      </c>
      <c r="D15" s="4">
        <v>2616</v>
      </c>
      <c r="E15" s="4" t="str">
        <f>VLOOKUP(A15,HOP!A:L,12,0)</f>
        <v>2616.00</v>
      </c>
      <c r="F15" s="4" t="str">
        <f>VLOOKUP(A15,HOP!A:C,3,0)</f>
        <v>3298756</v>
      </c>
      <c r="G15" s="4">
        <f t="shared" si="0"/>
        <v>0</v>
      </c>
      <c r="H15" s="4" t="str">
        <f t="shared" si="1"/>
        <v>，3298756</v>
      </c>
      <c r="I15" s="4" t="str">
        <f>VLOOKUP(A15,HOP!A:U,21,0)</f>
        <v>直采</v>
      </c>
    </row>
    <row r="16" s="4" customFormat="1" spans="1:9">
      <c r="A16" s="5">
        <v>999224451331293</v>
      </c>
      <c r="B16" s="6">
        <v>45085</v>
      </c>
      <c r="C16" s="6">
        <v>45087</v>
      </c>
      <c r="D16" s="4">
        <v>1943</v>
      </c>
      <c r="E16" s="4" t="str">
        <f>VLOOKUP(A16,HOP!A:L,12,0)</f>
        <v>1943.00</v>
      </c>
      <c r="F16" s="4" t="str">
        <f>VLOOKUP(A16,HOP!A:C,3,0)</f>
        <v>3431137</v>
      </c>
      <c r="G16" s="4">
        <f t="shared" si="0"/>
        <v>0</v>
      </c>
      <c r="H16" s="4" t="str">
        <f t="shared" si="1"/>
        <v>，3431137</v>
      </c>
      <c r="I16" s="4" t="str">
        <f>VLOOKUP(A16,HOP!A:U,21,0)</f>
        <v>直采</v>
      </c>
    </row>
    <row r="17" s="4" customFormat="1" hidden="1" spans="1:10">
      <c r="A17" s="8" t="s">
        <v>103</v>
      </c>
      <c r="B17" s="6">
        <v>45086</v>
      </c>
      <c r="C17" s="6">
        <v>45087</v>
      </c>
      <c r="D17" s="4">
        <v>438.9</v>
      </c>
      <c r="E17" s="4">
        <v>438.9</v>
      </c>
      <c r="F17" s="9" t="s">
        <v>104</v>
      </c>
      <c r="G17" s="4">
        <f t="shared" si="0"/>
        <v>0</v>
      </c>
      <c r="H17" s="4" t="str">
        <f t="shared" si="1"/>
        <v>，202306091958290071</v>
      </c>
      <c r="I17" s="4" t="e">
        <f>VLOOKUP(A17,HOP!A:U,21,0)</f>
        <v>#N/A</v>
      </c>
      <c r="J17" s="4">
        <v>6.9</v>
      </c>
    </row>
    <row r="19" spans="4:4">
      <c r="D19" s="4">
        <f>SUM(D2:D18)</f>
        <v>27137.54</v>
      </c>
    </row>
    <row r="24" spans="1:4">
      <c r="A24" s="4" t="s">
        <v>105</v>
      </c>
      <c r="C24" s="4">
        <v>21392</v>
      </c>
      <c r="D24" s="4">
        <v>23216.45</v>
      </c>
    </row>
    <row r="25" spans="1:4">
      <c r="A25" s="4" t="s">
        <v>106</v>
      </c>
      <c r="C25" s="4">
        <v>1327.14</v>
      </c>
      <c r="D25" s="4">
        <v>1440.33</v>
      </c>
    </row>
    <row r="26" spans="1:4">
      <c r="A26" s="4" t="s">
        <v>107</v>
      </c>
      <c r="C26" s="4">
        <v>4418.4</v>
      </c>
      <c r="D26" s="4">
        <v>4795.23</v>
      </c>
    </row>
    <row r="27" spans="1:4">
      <c r="A27" s="4" t="s">
        <v>108</v>
      </c>
      <c r="C27" s="4">
        <f>SUBTOTAL(9,C24:C26)</f>
        <v>27137.54</v>
      </c>
      <c r="D27" s="4">
        <f>SUBTOTAL(9,D24:D26)</f>
        <v>29452.01</v>
      </c>
    </row>
    <row r="28" spans="1:1">
      <c r="A28" s="4" t="s">
        <v>109</v>
      </c>
    </row>
  </sheetData>
  <autoFilter ref="A1:X17">
    <filterColumn colId="3">
      <filters>
        <filter val="1890"/>
        <filter val="1943"/>
        <filter val="468.3"/>
        <filter val="1327.14"/>
        <filter val="12135"/>
        <filter val="2616"/>
        <filter val="2808"/>
        <filter val="877.8"/>
        <filter val="438.9"/>
      </filters>
    </filterColumn>
    <filterColumn colId="8">
      <filters>
        <filter val="直采"/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2" sqref="A2:A1048576"/>
    </sheetView>
  </sheetViews>
  <sheetFormatPr defaultColWidth="8" defaultRowHeight="12.75" outlineLevelRow="6"/>
  <cols>
    <col min="1" max="1" width="11.125" style="1"/>
    <col min="2" max="16383" width="8" style="1"/>
  </cols>
  <sheetData>
    <row r="1" s="1" customFormat="1" spans="1:22">
      <c r="A1" s="2" t="s">
        <v>110</v>
      </c>
      <c r="B1" s="2" t="s">
        <v>111</v>
      </c>
      <c r="C1" s="2" t="s">
        <v>112</v>
      </c>
      <c r="D1" s="2" t="s">
        <v>113</v>
      </c>
      <c r="E1" s="2" t="s">
        <v>13</v>
      </c>
      <c r="F1" s="2" t="s">
        <v>5</v>
      </c>
      <c r="G1" s="2" t="s">
        <v>6</v>
      </c>
      <c r="H1" s="2" t="s">
        <v>114</v>
      </c>
      <c r="I1" s="2" t="s">
        <v>115</v>
      </c>
      <c r="J1" s="2" t="s">
        <v>116</v>
      </c>
      <c r="K1" s="2" t="s">
        <v>117</v>
      </c>
      <c r="L1" s="2" t="s">
        <v>118</v>
      </c>
      <c r="M1" s="2" t="s">
        <v>119</v>
      </c>
      <c r="N1" s="2" t="s">
        <v>120</v>
      </c>
      <c r="O1" s="2" t="s">
        <v>121</v>
      </c>
      <c r="P1" s="2" t="s">
        <v>122</v>
      </c>
      <c r="Q1" s="2" t="s">
        <v>123</v>
      </c>
      <c r="R1" s="2" t="s">
        <v>124</v>
      </c>
      <c r="S1" s="2" t="s">
        <v>125</v>
      </c>
      <c r="T1" s="2" t="s">
        <v>126</v>
      </c>
      <c r="U1" s="2" t="s">
        <v>127</v>
      </c>
      <c r="V1" s="2" t="s">
        <v>128</v>
      </c>
    </row>
    <row r="2" s="1" customFormat="1" spans="1:22">
      <c r="A2" s="3">
        <v>999224451331293</v>
      </c>
      <c r="B2" s="1" t="s">
        <v>129</v>
      </c>
      <c r="C2" s="1" t="s">
        <v>130</v>
      </c>
      <c r="D2" s="1" t="s">
        <v>131</v>
      </c>
      <c r="E2" s="1" t="s">
        <v>132</v>
      </c>
      <c r="F2" s="1" t="s">
        <v>133</v>
      </c>
      <c r="G2" s="1" t="s">
        <v>134</v>
      </c>
      <c r="H2" s="1" t="s">
        <v>135</v>
      </c>
      <c r="I2" s="1" t="s">
        <v>136</v>
      </c>
      <c r="J2" s="1" t="s">
        <v>137</v>
      </c>
      <c r="K2" s="1" t="s">
        <v>136</v>
      </c>
      <c r="L2" s="1" t="s">
        <v>136</v>
      </c>
      <c r="M2" s="1" t="s">
        <v>138</v>
      </c>
      <c r="N2" s="1" t="s">
        <v>138</v>
      </c>
      <c r="O2" s="1" t="s">
        <v>139</v>
      </c>
      <c r="P2" s="1" t="s">
        <v>140</v>
      </c>
      <c r="Q2" s="1" t="s">
        <v>141</v>
      </c>
      <c r="R2" s="1" t="s">
        <v>142</v>
      </c>
      <c r="S2" s="1" t="s">
        <v>143</v>
      </c>
      <c r="T2" s="1" t="s">
        <v>144</v>
      </c>
      <c r="U2" s="1" t="s">
        <v>145</v>
      </c>
      <c r="V2" s="1" t="s">
        <v>146</v>
      </c>
    </row>
    <row r="3" s="1" customFormat="1" spans="1:22">
      <c r="A3" s="3">
        <v>999224445588142</v>
      </c>
      <c r="B3" s="1" t="s">
        <v>147</v>
      </c>
      <c r="C3" s="1" t="s">
        <v>148</v>
      </c>
      <c r="D3" s="1" t="s">
        <v>131</v>
      </c>
      <c r="E3" s="1" t="s">
        <v>149</v>
      </c>
      <c r="F3" s="1" t="s">
        <v>150</v>
      </c>
      <c r="G3" s="1" t="s">
        <v>133</v>
      </c>
      <c r="H3" s="1" t="s">
        <v>135</v>
      </c>
      <c r="I3" s="1" t="s">
        <v>151</v>
      </c>
      <c r="J3" s="1" t="s">
        <v>137</v>
      </c>
      <c r="K3" s="1" t="s">
        <v>151</v>
      </c>
      <c r="L3" s="1" t="s">
        <v>151</v>
      </c>
      <c r="M3" s="1" t="s">
        <v>138</v>
      </c>
      <c r="N3" s="1" t="s">
        <v>138</v>
      </c>
      <c r="O3" s="1" t="s">
        <v>139</v>
      </c>
      <c r="P3" s="1" t="s">
        <v>140</v>
      </c>
      <c r="Q3" s="1" t="s">
        <v>141</v>
      </c>
      <c r="R3" s="1" t="s">
        <v>152</v>
      </c>
      <c r="S3" s="1" t="s">
        <v>143</v>
      </c>
      <c r="T3" s="1" t="s">
        <v>144</v>
      </c>
      <c r="U3" s="1" t="s">
        <v>145</v>
      </c>
      <c r="V3" s="1" t="s">
        <v>146</v>
      </c>
    </row>
    <row r="4" s="1" customFormat="1" spans="1:22">
      <c r="A4" s="3">
        <v>999224391262682</v>
      </c>
      <c r="B4" s="1" t="s">
        <v>153</v>
      </c>
      <c r="C4" s="1" t="s">
        <v>154</v>
      </c>
      <c r="D4" s="1" t="s">
        <v>155</v>
      </c>
      <c r="E4" s="1" t="s">
        <v>156</v>
      </c>
      <c r="F4" s="1" t="s">
        <v>157</v>
      </c>
      <c r="G4" s="1" t="s">
        <v>133</v>
      </c>
      <c r="H4" s="1" t="s">
        <v>135</v>
      </c>
      <c r="I4" s="1" t="s">
        <v>158</v>
      </c>
      <c r="J4" s="1" t="s">
        <v>137</v>
      </c>
      <c r="K4" s="1" t="s">
        <v>158</v>
      </c>
      <c r="L4" s="1" t="s">
        <v>158</v>
      </c>
      <c r="M4" s="1" t="s">
        <v>138</v>
      </c>
      <c r="N4" s="1" t="s">
        <v>138</v>
      </c>
      <c r="O4" s="1" t="s">
        <v>139</v>
      </c>
      <c r="P4" s="1" t="s">
        <v>140</v>
      </c>
      <c r="Q4" s="1" t="s">
        <v>141</v>
      </c>
      <c r="R4" s="1" t="s">
        <v>159</v>
      </c>
      <c r="S4" s="1" t="s">
        <v>143</v>
      </c>
      <c r="T4" s="1" t="s">
        <v>144</v>
      </c>
      <c r="U4" s="1" t="s">
        <v>145</v>
      </c>
      <c r="V4" s="1" t="s">
        <v>146</v>
      </c>
    </row>
    <row r="5" s="1" customFormat="1" spans="1:22">
      <c r="A5" s="3">
        <v>999224267355898</v>
      </c>
      <c r="B5" s="1" t="s">
        <v>160</v>
      </c>
      <c r="C5" s="1" t="s">
        <v>161</v>
      </c>
      <c r="D5" s="1" t="s">
        <v>131</v>
      </c>
      <c r="E5" s="1" t="s">
        <v>162</v>
      </c>
      <c r="F5" s="1" t="s">
        <v>163</v>
      </c>
      <c r="G5" s="1" t="s">
        <v>133</v>
      </c>
      <c r="H5" s="1" t="s">
        <v>135</v>
      </c>
      <c r="I5" s="1" t="s">
        <v>164</v>
      </c>
      <c r="J5" s="1" t="s">
        <v>137</v>
      </c>
      <c r="K5" s="1" t="s">
        <v>164</v>
      </c>
      <c r="L5" s="1" t="s">
        <v>164</v>
      </c>
      <c r="M5" s="1" t="s">
        <v>138</v>
      </c>
      <c r="N5" s="1" t="s">
        <v>138</v>
      </c>
      <c r="O5" s="1" t="s">
        <v>139</v>
      </c>
      <c r="P5" s="1" t="s">
        <v>140</v>
      </c>
      <c r="Q5" s="1" t="s">
        <v>141</v>
      </c>
      <c r="R5" s="1" t="s">
        <v>165</v>
      </c>
      <c r="S5" s="1" t="s">
        <v>143</v>
      </c>
      <c r="T5" s="1" t="s">
        <v>144</v>
      </c>
      <c r="U5" s="1" t="s">
        <v>145</v>
      </c>
      <c r="V5" s="1" t="s">
        <v>146</v>
      </c>
    </row>
    <row r="6" s="1" customFormat="1" spans="1:22">
      <c r="A6" s="3">
        <v>999224136631801</v>
      </c>
      <c r="B6" s="1" t="s">
        <v>166</v>
      </c>
      <c r="C6" s="1" t="s">
        <v>167</v>
      </c>
      <c r="D6" s="1" t="s">
        <v>168</v>
      </c>
      <c r="E6" s="1" t="s">
        <v>169</v>
      </c>
      <c r="F6" s="1" t="s">
        <v>163</v>
      </c>
      <c r="G6" s="1" t="s">
        <v>170</v>
      </c>
      <c r="H6" s="1" t="s">
        <v>135</v>
      </c>
      <c r="I6" s="1" t="s">
        <v>171</v>
      </c>
      <c r="J6" s="1" t="s">
        <v>137</v>
      </c>
      <c r="K6" s="1" t="s">
        <v>171</v>
      </c>
      <c r="L6" s="1" t="s">
        <v>171</v>
      </c>
      <c r="M6" s="1" t="s">
        <v>138</v>
      </c>
      <c r="N6" s="1" t="s">
        <v>138</v>
      </c>
      <c r="O6" s="1" t="s">
        <v>139</v>
      </c>
      <c r="P6" s="1" t="s">
        <v>140</v>
      </c>
      <c r="Q6" s="1" t="s">
        <v>141</v>
      </c>
      <c r="R6" s="1" t="s">
        <v>172</v>
      </c>
      <c r="S6" s="1" t="s">
        <v>143</v>
      </c>
      <c r="T6" s="1" t="s">
        <v>144</v>
      </c>
      <c r="U6" s="1" t="s">
        <v>173</v>
      </c>
      <c r="V6" s="1" t="s">
        <v>146</v>
      </c>
    </row>
    <row r="7" s="1" customFormat="1" spans="1:22">
      <c r="A7" s="3">
        <v>999223886950958</v>
      </c>
      <c r="B7" s="1" t="s">
        <v>174</v>
      </c>
      <c r="C7" s="1" t="s">
        <v>175</v>
      </c>
      <c r="D7" s="1" t="s">
        <v>131</v>
      </c>
      <c r="E7" s="1" t="s">
        <v>176</v>
      </c>
      <c r="F7" s="1" t="s">
        <v>170</v>
      </c>
      <c r="G7" s="1" t="s">
        <v>134</v>
      </c>
      <c r="H7" s="1" t="s">
        <v>135</v>
      </c>
      <c r="I7" s="1" t="s">
        <v>177</v>
      </c>
      <c r="J7" s="1" t="s">
        <v>137</v>
      </c>
      <c r="K7" s="1" t="s">
        <v>177</v>
      </c>
      <c r="L7" s="1" t="s">
        <v>177</v>
      </c>
      <c r="M7" s="1" t="s">
        <v>138</v>
      </c>
      <c r="N7" s="1" t="s">
        <v>138</v>
      </c>
      <c r="O7" s="1" t="s">
        <v>139</v>
      </c>
      <c r="P7" s="1" t="s">
        <v>140</v>
      </c>
      <c r="Q7" s="1" t="s">
        <v>141</v>
      </c>
      <c r="R7" s="1" t="s">
        <v>178</v>
      </c>
      <c r="S7" s="1" t="s">
        <v>143</v>
      </c>
      <c r="T7" s="1" t="s">
        <v>144</v>
      </c>
      <c r="U7" s="1" t="s">
        <v>145</v>
      </c>
      <c r="V7" s="1" t="s">
        <v>146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2023-06-25T01:31:13Z</dcterms:created>
  <dcterms:modified xsi:type="dcterms:W3CDTF">2023-06-25T01:47:04Z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DA4AB043438D4B72AAE817B0A7A0D7B7_12</vt:lpwstr>
  </property>
  <property fmtid="{D5CDD505-2E9C-101B-9397-08002B2CF9AE}" pid="3" name="KSOProductBuildVer">
    <vt:lpwstr>2052-11.1.0.14309</vt:lpwstr>
  </property>
</Properties>
</file>