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<sst xmlns="http://schemas.openxmlformats.org/spreadsheetml/2006/main" count="152" uniqueCount="99">
  <si>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</si>
  <si>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</si>
  <si>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</si>
  <si>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</si>
  <si>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</si>
  <si>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</si>
  <si>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</si>
  <si>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</si>
  <si>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</si>
  <si>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</si>
  <si>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</si>
  <si>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</si>
  <si>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</si>
  <si>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</si>
  <si>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</si>
  <si>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</si>
  <si>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</si>
  <si>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</si>
  <si>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</si>
  <si>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</si>
  <si>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</si>
  <si>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</si>
  <si>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</si>
  <si>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</si>
  <si>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</si>
  <si>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999223867104081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</si>
  <si>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</si>
  <si>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</si>
  <si>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</si>
  <si>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</si>
  <si>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</si>
  <si>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ZHANG/YI,ZHANG/LE</t>
  </si>
  <si>
    <t>CA363230626CNY</t>
  </si>
  <si>
    <t>未提现</t>
  </si>
  <si>
    <t>携程开票</t>
  </si>
  <si>
    <t xml:space="preserve">3294197	</t>
  </si>
  <si>
    <t xml:space="preserve">	</t>
  </si>
  <si>
    <t xml:space="preserve">999224474431884	</t>
  </si>
  <si>
    <t>[梅州]梅州白天鹅迎宾馆(100697959)</t>
  </si>
  <si>
    <t>商务江景大床房&lt;特惠促销&gt;&lt;双人入住&gt;&lt;双早&gt;&lt;日历房套餐高价值&gt;&lt;新酒店礼盒&gt;</t>
  </si>
  <si>
    <t>张怡婷</t>
  </si>
  <si>
    <t>取消</t>
  </si>
  <si>
    <t xml:space="preserve">999224646099966	</t>
  </si>
  <si>
    <t>[梅州]梅州昌盛豪生大酒店(45834822)</t>
  </si>
  <si>
    <t>柚见汝——非遗大床房&lt;超值特惠&gt;&lt;双人入住&gt;&lt;双早&gt;</t>
  </si>
  <si>
    <t>段悦</t>
  </si>
  <si>
    <t xml:space="preserve">999224684953362	</t>
  </si>
  <si>
    <t>[梅州]梅州麓湖山酒店(67856423)</t>
  </si>
  <si>
    <t>豪华大床房&lt;双人入住&gt;&lt;升级特惠&gt;&lt;双早&gt;</t>
  </si>
  <si>
    <t>王乃文</t>
  </si>
  <si>
    <t xml:space="preserve">2558834	</t>
  </si>
  <si>
    <t xml:space="preserve">999224700478769	</t>
  </si>
  <si>
    <t>李永杰</t>
  </si>
  <si>
    <t xml:space="preserve">2563195	</t>
  </si>
  <si>
    <t>，</t>
  </si>
  <si>
    <t>202306071758470071</t>
  </si>
  <si>
    <t>202306091529450069</t>
  </si>
  <si>
    <t>202306101358310069</t>
  </si>
  <si>
    <t>A230626093109481</t>
  </si>
  <si>
    <t>房集：i230626092635 1564.5元</t>
  </si>
  <si>
    <t>CNY / HKD 当前参考汇率: 1.085777432</t>
  </si>
  <si>
    <t>总计： 3543.5 CNY/
3847.45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</si>
  <si>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</si>
  <si>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</si>
  <si>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</si>
  <si>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</si>
  <si>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</si>
  <si>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</si>
  <si>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</si>
  <si>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</si>
  <si>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</si>
  <si>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</si>
  <si>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</si>
  <si>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</si>
  <si>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</si>
  <si>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</si>
  <si>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</si>
  <si>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</si>
  <si>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</si>
  <si>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</si>
  <si>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</si>
  <si>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2023-04-27</t>
  </si>
  <si>
    <t>3294197</t>
  </si>
  <si>
    <t>历山酒店</t>
  </si>
  <si>
    <t>ZHANG YI,ZHANG LE</t>
  </si>
  <si>
    <t>2023-06-08</t>
  </si>
  <si>
    <t>2023-06-11</t>
  </si>
  <si>
    <t>退房日周结</t>
  </si>
  <si>
    <t>1979.00</t>
  </si>
  <si>
    <t>RMB</t>
  </si>
  <si>
    <t>0</t>
  </si>
  <si>
    <t>0.00</t>
  </si>
  <si>
    <t>携程国内直连(DD)</t>
  </si>
  <si>
    <t>01.011249</t>
  </si>
  <si>
    <t>2023-04-29 07:48:52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</si>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</sst>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628650</xdr:colOff>
      <xdr:row>53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715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45085</v>
      </c>
      <c r="G2" s="6">
        <v>45088</v>
      </c>
      <c r="H2" s="4">
        <v>1</v>
      </c>
      <c r="I2" s="4">
        <v>3</v>
      </c>
      <c r="J2" s="4">
        <v>3</v>
      </c>
      <c r="K2" s="4" t="s">
        <v>30</v>
      </c>
      <c r="L2" s="4">
        <v>1979</v>
      </c>
      <c r="M2" s="4">
        <v>1979</v>
      </c>
      <c r="N2" s="4" t="s">
        <v>31</v>
      </c>
      <c r="O2" s="4" t="s">
        <v>32</v>
      </c>
      <c r="P2" s="4" t="s">
        <v>33</v>
      </c>
      <c r="Q2" s="4">
        <v>0</v>
      </c>
      <c r="R2" s="8">
        <v>45043</v>
      </c>
      <c r="S2" s="6">
        <v>45103</v>
      </c>
      <c r="T2" s="4" t="s">
        <v>34</v>
      </c>
      <c r="U2" s="4">
        <v>1979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45086</v>
      </c>
      <c r="G3" s="6">
        <v>45088</v>
      </c>
      <c r="H3" s="4">
        <v>1</v>
      </c>
      <c r="I3" s="4">
        <v>2</v>
      </c>
      <c r="J3" s="4">
        <v>2</v>
      </c>
      <c r="K3" s="4" t="s">
        <v>30</v>
      </c>
      <c r="L3" s="4">
        <v>607.5</v>
      </c>
      <c r="M3" s="4">
        <v>607.5</v>
      </c>
      <c r="N3" s="4" t="s">
        <v>40</v>
      </c>
      <c r="O3" s="4" t="s">
        <v>32</v>
      </c>
      <c r="P3" s="4" t="s">
        <v>33</v>
      </c>
      <c r="Q3" s="4">
        <v>0</v>
      </c>
      <c r="R3" s="8">
        <v>45075</v>
      </c>
      <c r="S3" s="6">
        <v>45103</v>
      </c>
      <c r="T3" s="4" t="s">
        <v>34</v>
      </c>
      <c r="U3" s="4">
        <v>607.5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45086</v>
      </c>
      <c r="G4" s="6">
        <v>45088</v>
      </c>
      <c r="H4" s="4">
        <v>1</v>
      </c>
      <c r="I4" s="4">
        <v>2</v>
      </c>
      <c r="J4" s="4">
        <v>2</v>
      </c>
      <c r="K4" s="4" t="s">
        <v>30</v>
      </c>
      <c r="L4" s="4">
        <v>-607.5</v>
      </c>
      <c r="M4" s="4">
        <v>-607.5</v>
      </c>
      <c r="N4" s="4" t="s">
        <v>40</v>
      </c>
      <c r="O4" s="4" t="s">
        <v>32</v>
      </c>
      <c r="P4" s="4" t="s">
        <v>33</v>
      </c>
      <c r="Q4" s="4">
        <v>0</v>
      </c>
      <c r="R4" s="8">
        <v>45075</v>
      </c>
      <c r="S4" s="6">
        <v>45103</v>
      </c>
      <c r="T4" s="4" t="s">
        <v>34</v>
      </c>
      <c r="U4" s="4">
        <v>-607.5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45087</v>
      </c>
      <c r="G5" s="6">
        <v>45088</v>
      </c>
      <c r="H5" s="4">
        <v>1</v>
      </c>
      <c r="I5" s="4">
        <v>1</v>
      </c>
      <c r="J5" s="4">
        <v>1</v>
      </c>
      <c r="K5" s="4" t="s">
        <v>30</v>
      </c>
      <c r="L5" s="4">
        <v>438.9</v>
      </c>
      <c r="M5" s="4">
        <v>438.9</v>
      </c>
      <c r="N5" s="4" t="s">
        <v>45</v>
      </c>
      <c r="O5" s="4" t="s">
        <v>32</v>
      </c>
      <c r="P5" s="4" t="s">
        <v>33</v>
      </c>
      <c r="Q5" s="4">
        <v>0</v>
      </c>
      <c r="R5" s="8">
        <v>45084.0000115741</v>
      </c>
      <c r="S5" s="6">
        <v>45103</v>
      </c>
      <c r="T5" s="4" t="s">
        <v>34</v>
      </c>
      <c r="U5" s="4">
        <v>438.9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45086</v>
      </c>
      <c r="G6" s="6">
        <v>45088</v>
      </c>
      <c r="H6" s="4">
        <v>1</v>
      </c>
      <c r="I6" s="4">
        <v>2</v>
      </c>
      <c r="J6" s="4">
        <v>2</v>
      </c>
      <c r="K6" s="4" t="s">
        <v>30</v>
      </c>
      <c r="L6" s="4">
        <v>750.4</v>
      </c>
      <c r="M6" s="4">
        <v>750.4</v>
      </c>
      <c r="N6" s="4" t="s">
        <v>49</v>
      </c>
      <c r="O6" s="4" t="s">
        <v>32</v>
      </c>
      <c r="P6" s="4" t="s">
        <v>33</v>
      </c>
      <c r="Q6" s="4">
        <v>0</v>
      </c>
      <c r="R6" s="8">
        <v>45086.0000115741</v>
      </c>
      <c r="S6" s="6">
        <v>45103</v>
      </c>
      <c r="T6" s="4" t="s">
        <v>34</v>
      </c>
      <c r="U6" s="4">
        <v>750.4</v>
      </c>
      <c r="V6" s="4">
        <v>0</v>
      </c>
      <c r="W6" s="4">
        <v>0</v>
      </c>
      <c r="X6" s="4" t="s">
        <v>36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45087</v>
      </c>
      <c r="G7" s="6">
        <v>45088</v>
      </c>
      <c r="H7" s="4">
        <v>1</v>
      </c>
      <c r="I7" s="4">
        <v>1</v>
      </c>
      <c r="J7" s="4">
        <v>1</v>
      </c>
      <c r="K7" s="4" t="s">
        <v>30</v>
      </c>
      <c r="L7" s="4">
        <v>375.2</v>
      </c>
      <c r="M7" s="4">
        <v>375.2</v>
      </c>
      <c r="N7" s="4" t="s">
        <v>52</v>
      </c>
      <c r="O7" s="4" t="s">
        <v>32</v>
      </c>
      <c r="P7" s="4" t="s">
        <v>33</v>
      </c>
      <c r="Q7" s="4">
        <v>0</v>
      </c>
      <c r="R7" s="8">
        <v>45087</v>
      </c>
      <c r="S7" s="6">
        <v>45103</v>
      </c>
      <c r="T7" s="4" t="s">
        <v>34</v>
      </c>
      <c r="U7" s="4">
        <v>375.2</v>
      </c>
      <c r="V7" s="4">
        <v>0</v>
      </c>
      <c r="W7" s="4">
        <v>0</v>
      </c>
      <c r="X7" s="4" t="s">
        <v>36</v>
      </c>
      <c r="Y7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999223867104081</v>
      </c>
      <c r="B2" s="6">
        <v>45085</v>
      </c>
      <c r="C2" s="6">
        <v>45088</v>
      </c>
      <c r="D2" s="4">
        <v>1979</v>
      </c>
      <c r="E2" s="4" t="str">
        <f>VLOOKUP(A2,HOP!A:L,12,0)</f>
        <v>1979.00</v>
      </c>
      <c r="F2" s="4" t="str">
        <f>VLOOKUP(A2,HOP!A:C,3,0)</f>
        <v>3294197</v>
      </c>
      <c r="G2" s="4">
        <f>D2-E2</f>
        <v>0</v>
      </c>
      <c r="H2" s="4" t="str">
        <f>$H$1&amp;F2</f>
        <v>，3294197</v>
      </c>
      <c r="I2" s="4" t="str">
        <f>VLOOKUP(A2,HOP!A:U,21,0)</f>
        <v>直采</v>
      </c>
    </row>
    <row r="3" s="4" customFormat="1" hidden="1" spans="1:9">
      <c r="A3" s="5">
        <v>999224474431884</v>
      </c>
      <c r="B3" s="6">
        <v>45086</v>
      </c>
      <c r="C3" s="6">
        <v>45088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5">
        <v>999224646099966</v>
      </c>
      <c r="B4" s="6">
        <v>45087</v>
      </c>
      <c r="C4" s="6">
        <v>45088</v>
      </c>
      <c r="D4" s="4">
        <v>438.9</v>
      </c>
      <c r="E4" s="4">
        <v>438.9</v>
      </c>
      <c r="F4" s="9" t="s">
        <v>55</v>
      </c>
      <c r="G4" s="4">
        <f>D4-E4</f>
        <v>0</v>
      </c>
      <c r="H4" s="4" t="str">
        <f>$H$1&amp;F4</f>
        <v>，202306071758470071</v>
      </c>
      <c r="I4" s="4" t="e">
        <f>VLOOKUP(A4,HOP!A:U,21,0)</f>
        <v>#N/A</v>
      </c>
      <c r="J4" s="4">
        <v>6.7</v>
      </c>
    </row>
    <row r="5" s="4" customFormat="1" spans="1:10">
      <c r="A5" s="5">
        <v>999224684953362</v>
      </c>
      <c r="B5" s="6">
        <v>45086</v>
      </c>
      <c r="C5" s="6">
        <v>45088</v>
      </c>
      <c r="D5" s="4">
        <v>750.4</v>
      </c>
      <c r="E5" s="4">
        <v>750.4</v>
      </c>
      <c r="F5" s="9" t="s">
        <v>56</v>
      </c>
      <c r="G5" s="4">
        <f>D5-E5</f>
        <v>0</v>
      </c>
      <c r="H5" s="4" t="str">
        <f>$H$1&amp;F5</f>
        <v>，202306091529450069</v>
      </c>
      <c r="I5" s="4" t="e">
        <f>VLOOKUP(A5,HOP!A:U,21,0)</f>
        <v>#N/A</v>
      </c>
      <c r="J5" s="4">
        <v>6.9</v>
      </c>
    </row>
    <row r="6" s="4" customFormat="1" spans="1:10">
      <c r="A6" s="5">
        <v>999224700478769</v>
      </c>
      <c r="B6" s="6">
        <v>45087</v>
      </c>
      <c r="C6" s="6">
        <v>45088</v>
      </c>
      <c r="D6" s="4">
        <v>375.2</v>
      </c>
      <c r="E6" s="4">
        <v>375.2</v>
      </c>
      <c r="F6" s="9" t="s">
        <v>57</v>
      </c>
      <c r="G6" s="4">
        <f>D6-E6</f>
        <v>0</v>
      </c>
      <c r="H6" s="4" t="str">
        <f>$H$1&amp;F6</f>
        <v>，202306101358310069</v>
      </c>
      <c r="I6" s="4" t="e">
        <f>VLOOKUP(A6,HOP!A:U,21,0)</f>
        <v>#N/A</v>
      </c>
      <c r="J6" s="7">
        <v>6.1</v>
      </c>
    </row>
    <row r="8" spans="4:4">
      <c r="D8" s="4">
        <f>SUM(D2:D7)</f>
        <v>3543.5</v>
      </c>
    </row>
    <row r="14" spans="1:4">
      <c r="A14" s="4" t="s">
        <v>58</v>
      </c>
      <c r="C14" s="4">
        <v>1979</v>
      </c>
      <c r="D14" s="4">
        <v>2148.75</v>
      </c>
    </row>
    <row r="15" spans="1:4">
      <c r="A15" s="4" t="s">
        <v>59</v>
      </c>
      <c r="C15" s="4">
        <v>1564.5</v>
      </c>
      <c r="D15" s="4">
        <v>1698.7</v>
      </c>
    </row>
    <row r="16" spans="1:4">
      <c r="A16" s="4" t="s">
        <v>60</v>
      </c>
      <c r="C16" s="4">
        <f>SUM(C14:C15)</f>
        <v>3543.5</v>
      </c>
      <c r="D16" s="4">
        <f>SUM(D14:D15)</f>
        <v>3847.45</v>
      </c>
    </row>
    <row r="17" spans="1:1">
      <c r="A17" s="4" t="s">
        <v>61</v>
      </c>
    </row>
  </sheetData>
  <autoFilter ref="A1:XFD8">
    <filterColumn colId="3">
      <filters blank="1">
        <filter val="375.2"/>
        <filter val="750.4"/>
        <filter val="3543.5"/>
        <filter val="1979"/>
        <filter val="438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G16" sqref="G1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  <c r="V1" s="2" t="s">
        <v>80</v>
      </c>
    </row>
    <row r="2" s="1" customFormat="1" spans="1:22">
      <c r="A2" s="3">
        <v>999223867104081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2023-06-26T01:17:13Z</dcterms:created>
  <dcterms:modified xsi:type="dcterms:W3CDTF">2023-06-26T01:32:24Z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283EFAD7480F4518AFCA986E5444E2B3_12</vt:lpwstr>
  </property>
  <property fmtid="{D5CDD505-2E9C-101B-9397-08002B2CF9AE}" pid="3" name="KSOProductBuildVer">
    <vt:lpwstr>2052-11.1.0.14309</vt:lpwstr>
  </property>
</Properties>
</file>