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<sst xmlns="http://schemas.openxmlformats.org/spreadsheetml/2006/main" count="354" uniqueCount="173">
  <si>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</si>
  <si>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</si>
  <si>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</si>
  <si>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</si>
  <si>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</si>
  <si>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</si>
  <si>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</si>
  <si>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</si>
  <si>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</si>
  <si>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</si>
  <si>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</si>
  <si>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</si>
  <si>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</si>
  <si>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</si>
  <si>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</si>
  <si>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</si>
  <si>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</si>
  <si>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</si>
  <si>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</si>
  <si>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</si>
  <si>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</si>
  <si>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</si>
  <si>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</si>
  <si>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</si>
  <si>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</si>
  <si>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999224658118522	</t>
  </si>
  <si>
    <t>Ctrip</t>
  </si>
  <si>
    <t>正常</t>
  </si>
  <si>
    <t>[新加坡]新加坡史各士皇族酒店(Royal Plaza on Scotts)(37230830)</t>
  </si>
  <si>
    <t>豪华特大床房&lt;2人入住&gt;&lt;不退款&gt;</t>
  </si>
  <si>
    <t>USD</t>
  </si>
  <si>
    <t>MATSUSHITA/SUMITO</t>
  </si>
  <si>
    <t>CA5326230626USD</t>
  </si>
  <si>
    <t>未提现</t>
  </si>
  <si>
    <t>携程开票</t>
  </si>
  <si>
    <t xml:space="preserve">3475875	</t>
  </si>
  <si>
    <t xml:space="preserve">3650958	</t>
  </si>
  <si>
    <t xml:space="preserve">999224784691889	</t>
  </si>
  <si>
    <t>[檀香山]威基基海滩阿洛希拉尼酒店('Alohilani Resort Waikiki Beach)(37200143)</t>
  </si>
  <si>
    <t>海景特大床房&lt;2人入住&gt;&lt;不退款&gt;</t>
  </si>
  <si>
    <t>Flores/Fabian Adrian</t>
  </si>
  <si>
    <t xml:space="preserve">3507388	</t>
  </si>
  <si>
    <t xml:space="preserve">	</t>
  </si>
  <si>
    <t xml:space="preserve">999224842643011	</t>
  </si>
  <si>
    <t>[古晋]美音酒店 - 古晋海滨店(Tune Hotel - Waterfront Kuching)(39054135)</t>
  </si>
  <si>
    <t>大床房&lt;2人入住&gt;&lt;不退款&gt;</t>
  </si>
  <si>
    <t>BINTI RAMLI AHMAT/NUR HAFFIZAH</t>
  </si>
  <si>
    <t xml:space="preserve">3523128	</t>
  </si>
  <si>
    <t xml:space="preserve">176949008	</t>
  </si>
  <si>
    <t xml:space="preserve">999224884568291	</t>
  </si>
  <si>
    <t>[宿务]宿务格勒里亚山峰酒店(Summit Galleria Cebu - Multiple Use Hotel)(37222024)</t>
  </si>
  <si>
    <t>豪华双床房&lt;2人入住&gt;&lt;不退款&gt;</t>
  </si>
  <si>
    <t>MARSHALL/MA CECILIA,Branda/Judy Anne</t>
  </si>
  <si>
    <t xml:space="preserve">3532859	</t>
  </si>
  <si>
    <t xml:space="preserve">SGC0055982	</t>
  </si>
  <si>
    <t xml:space="preserve">999224886819658	</t>
  </si>
  <si>
    <t>[马卡蒂]阿尔法公寓式酒店 (多用途酒店)(The Alpha Suites (Multi-use Hotel))(44696032)</t>
  </si>
  <si>
    <t>两卧套房&lt;2人入住&gt;&lt;不退款&gt;</t>
  </si>
  <si>
    <t>DELA CRUZ/ELMO HUMADY</t>
  </si>
  <si>
    <t xml:space="preserve">3533593	</t>
  </si>
  <si>
    <t xml:space="preserve">169794	</t>
  </si>
  <si>
    <t xml:space="preserve">999224887347953	</t>
  </si>
  <si>
    <t>[哥打巴鲁]大宏酒店(Grand Riverview Hotel)(44803400)</t>
  </si>
  <si>
    <t>尊贵房&lt;2人入住&gt;&lt;不退款&gt;&lt;早餐&gt;</t>
  </si>
  <si>
    <t>HAAS/KRISTIAN JAMES</t>
  </si>
  <si>
    <t xml:space="preserve">3533678	</t>
  </si>
  <si>
    <t xml:space="preserve">248093	</t>
  </si>
  <si>
    <t xml:space="preserve">999224897381003	</t>
  </si>
  <si>
    <t>X/ZP</t>
  </si>
  <si>
    <t xml:space="preserve">3535719	</t>
  </si>
  <si>
    <t xml:space="preserve">169812	</t>
  </si>
  <si>
    <t xml:space="preserve">999224898271313	</t>
  </si>
  <si>
    <t>[Batu Buruk]报春花海滩酒店(Primula Beach Hotel)(44803498)</t>
  </si>
  <si>
    <t>豪华双床房&lt;2人入住&gt;&lt;不退款&gt;&lt;早餐&gt;</t>
  </si>
  <si>
    <t>Atirah/Nurul</t>
  </si>
  <si>
    <t xml:space="preserve">3535958	</t>
  </si>
  <si>
    <t xml:space="preserve">127425	</t>
  </si>
  <si>
    <t xml:space="preserve">999224898459265	</t>
  </si>
  <si>
    <t>ATIRAH/NURUL</t>
  </si>
  <si>
    <t xml:space="preserve">3536026	</t>
  </si>
  <si>
    <t xml:space="preserve">127426	</t>
  </si>
  <si>
    <t>,</t>
  </si>
  <si>
    <t>USD 1571.05</t>
  </si>
  <si>
    <t>A230626093647911</t>
  </si>
  <si>
    <t>A230626093759911</t>
  </si>
  <si>
    <t>USD / HKD 当前参考汇率: 7.83092</t>
  </si>
  <si>
    <t>总计：1571.05 USD/
12302.77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</si>
  <si>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</si>
  <si>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</si>
  <si>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</si>
  <si>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</si>
  <si>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</si>
  <si>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</si>
  <si>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</si>
  <si>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</si>
  <si>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</si>
  <si>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</si>
  <si>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</si>
  <si>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</si>
  <si>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</si>
  <si>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</si>
  <si>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</si>
  <si>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</si>
  <si>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</si>
  <si>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</si>
  <si>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</si>
  <si>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2023-06-22</t>
  </si>
  <si>
    <t>3535958</t>
  </si>
  <si>
    <t>报春花海滩酒店</t>
  </si>
  <si>
    <t>Atirah Nurul</t>
  </si>
  <si>
    <t>2023-06-23</t>
  </si>
  <si>
    <t>退房日周结</t>
  </si>
  <si>
    <t>386.98</t>
  </si>
  <si>
    <t>53.77</t>
  </si>
  <si>
    <t>0</t>
  </si>
  <si>
    <t>0.00</t>
  </si>
  <si>
    <t>携程盛景国际直连</t>
  </si>
  <si>
    <t>01.010677</t>
  </si>
  <si>
    <t>2023-06-22 08:42:41</t>
  </si>
  <si>
    <t>否</t>
  </si>
  <si>
    <t>汇智国际旅游发展有限公司</t>
  </si>
  <si>
    <t>直采</t>
  </si>
  <si>
    <t>马来西亚</t>
  </si>
  <si>
    <t>2023-06-21</t>
  </si>
  <si>
    <t>3533593</t>
  </si>
  <si>
    <t>阿尔法公寓式酒店</t>
  </si>
  <si>
    <t>DELA CRUZ ELMO HUMADY</t>
  </si>
  <si>
    <t>1083.02</t>
  </si>
  <si>
    <t>150.39</t>
  </si>
  <si>
    <t>2023-06-21 16:44:29</t>
  </si>
  <si>
    <t>菲律宾</t>
  </si>
  <si>
    <t>3532859</t>
  </si>
  <si>
    <t>宿务峰会广场酒店</t>
  </si>
  <si>
    <t>MARSHALL MA CECILIA,Branda Judy Anne</t>
  </si>
  <si>
    <t>415.02</t>
  </si>
  <si>
    <t>57.63</t>
  </si>
  <si>
    <t>2023-06-21 13:26:08</t>
  </si>
  <si>
    <t>2023-06-19</t>
  </si>
  <si>
    <t>3523128</t>
  </si>
  <si>
    <t>河滨区途恩酒店</t>
  </si>
  <si>
    <t>BINTI RAMLI AHMAT NUR HAFFIZAH</t>
  </si>
  <si>
    <t>130.97</t>
  </si>
  <si>
    <t>18.33</t>
  </si>
  <si>
    <t>2023-06-19 08:47:59</t>
  </si>
  <si>
    <t>2023-06-15</t>
  </si>
  <si>
    <t>3507388</t>
  </si>
  <si>
    <t>阿洛希拉尼威基基海滩度假村</t>
  </si>
  <si>
    <t>Flores Fabian Adrian</t>
  </si>
  <si>
    <t>4674.11</t>
  </si>
  <si>
    <t>652.28</t>
  </si>
  <si>
    <t>2023-06-15 14:31:29</t>
  </si>
  <si>
    <t>直连</t>
  </si>
  <si>
    <t>美国</t>
  </si>
  <si>
    <t>2023-06-08</t>
  </si>
  <si>
    <t>3475875</t>
  </si>
  <si>
    <t>新加坡史各士皇族酒店</t>
  </si>
  <si>
    <t>MATSUSHITA SUMITO</t>
  </si>
  <si>
    <t>2800.33</t>
  </si>
  <si>
    <t>392.00</t>
  </si>
  <si>
    <t>2023-06-08 14:52:31</t>
  </si>
  <si>
    <t>新加坡</t>
  </si>
  <si>
    <t>3536026</t>
  </si>
  <si>
    <t>ATIRAH NURUL</t>
  </si>
  <si>
    <t>2023-06-22 08:42:15</t>
  </si>
  <si>
    <t>3535719</t>
  </si>
  <si>
    <t>X ZP</t>
  </si>
  <si>
    <t>2023-06-22 08:30:07</t>
  </si>
  <si>
    <t>3533678</t>
  </si>
  <si>
    <t>大宏酒店</t>
  </si>
  <si>
    <t>HAAS KRISTIAN JAMES</t>
  </si>
  <si>
    <t>305.99</t>
  </si>
  <si>
    <t>42.49</t>
  </si>
  <si>
    <t>2023-06-21 17:38:24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</si>
</sst>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18</xdr:row>
      <xdr:rowOff>160020</xdr:rowOff>
    </xdr:from>
    <xdr:to>
      <xdr:col>14</xdr:col>
      <xdr:colOff>655955</xdr:colOff>
      <xdr:row>43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451860"/>
          <a:ext cx="10561320" cy="441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45098</v>
      </c>
      <c r="G2" s="6">
        <v>45100</v>
      </c>
      <c r="H2" s="4">
        <v>1</v>
      </c>
      <c r="I2" s="4">
        <v>2</v>
      </c>
      <c r="J2" s="4">
        <v>2</v>
      </c>
      <c r="K2" s="4" t="s">
        <v>30</v>
      </c>
      <c r="L2" s="4">
        <v>392</v>
      </c>
      <c r="M2" s="4">
        <v>392</v>
      </c>
      <c r="N2" s="4" t="s">
        <v>31</v>
      </c>
      <c r="O2" s="4" t="s">
        <v>32</v>
      </c>
      <c r="P2" s="4" t="s">
        <v>33</v>
      </c>
      <c r="Q2" s="4">
        <v>0</v>
      </c>
      <c r="R2" s="7">
        <v>45085.0000115741</v>
      </c>
      <c r="S2" s="6">
        <v>45103</v>
      </c>
      <c r="T2" s="4" t="s">
        <v>34</v>
      </c>
      <c r="U2" s="4">
        <v>392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45098</v>
      </c>
      <c r="G3" s="6">
        <v>45100</v>
      </c>
      <c r="H3" s="4">
        <v>1</v>
      </c>
      <c r="I3" s="4">
        <v>2</v>
      </c>
      <c r="J3" s="4">
        <v>2</v>
      </c>
      <c r="K3" s="4" t="s">
        <v>30</v>
      </c>
      <c r="L3" s="4">
        <v>652.28</v>
      </c>
      <c r="M3" s="4">
        <v>652.28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45092</v>
      </c>
      <c r="S3" s="6">
        <v>45103</v>
      </c>
      <c r="T3" s="4" t="s">
        <v>34</v>
      </c>
      <c r="U3" s="4">
        <v>652.28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45099</v>
      </c>
      <c r="G4" s="6">
        <v>45100</v>
      </c>
      <c r="H4" s="4">
        <v>1</v>
      </c>
      <c r="I4" s="4">
        <v>1</v>
      </c>
      <c r="J4" s="4">
        <v>1</v>
      </c>
      <c r="K4" s="4" t="s">
        <v>30</v>
      </c>
      <c r="L4" s="4">
        <v>18.33</v>
      </c>
      <c r="M4" s="4">
        <v>18.33</v>
      </c>
      <c r="N4" s="4" t="s">
        <v>46</v>
      </c>
      <c r="O4" s="4" t="s">
        <v>32</v>
      </c>
      <c r="P4" s="4" t="s">
        <v>33</v>
      </c>
      <c r="Q4" s="4">
        <v>0</v>
      </c>
      <c r="R4" s="7">
        <v>45096</v>
      </c>
      <c r="S4" s="6">
        <v>45103</v>
      </c>
      <c r="T4" s="4" t="s">
        <v>34</v>
      </c>
      <c r="U4" s="4">
        <v>18.33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45099</v>
      </c>
      <c r="G5" s="6">
        <v>45100</v>
      </c>
      <c r="H5" s="4">
        <v>1</v>
      </c>
      <c r="I5" s="4">
        <v>1</v>
      </c>
      <c r="J5" s="4">
        <v>1</v>
      </c>
      <c r="K5" s="4" t="s">
        <v>30</v>
      </c>
      <c r="L5" s="4">
        <v>57.63</v>
      </c>
      <c r="M5" s="4">
        <v>57.63</v>
      </c>
      <c r="N5" s="4" t="s">
        <v>52</v>
      </c>
      <c r="O5" s="4" t="s">
        <v>32</v>
      </c>
      <c r="P5" s="4" t="s">
        <v>33</v>
      </c>
      <c r="Q5" s="4">
        <v>0</v>
      </c>
      <c r="R5" s="7">
        <v>45098</v>
      </c>
      <c r="S5" s="6">
        <v>45103</v>
      </c>
      <c r="T5" s="4" t="s">
        <v>34</v>
      </c>
      <c r="U5" s="4">
        <v>57.63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45099</v>
      </c>
      <c r="G6" s="6">
        <v>45100</v>
      </c>
      <c r="H6" s="4">
        <v>1</v>
      </c>
      <c r="I6" s="4">
        <v>1</v>
      </c>
      <c r="J6" s="4">
        <v>1</v>
      </c>
      <c r="K6" s="4" t="s">
        <v>30</v>
      </c>
      <c r="L6" s="4">
        <v>150.39</v>
      </c>
      <c r="M6" s="4">
        <v>150.39</v>
      </c>
      <c r="N6" s="4" t="s">
        <v>58</v>
      </c>
      <c r="O6" s="4" t="s">
        <v>32</v>
      </c>
      <c r="P6" s="4" t="s">
        <v>33</v>
      </c>
      <c r="Q6" s="4">
        <v>0</v>
      </c>
      <c r="R6" s="7">
        <v>45098.0000115741</v>
      </c>
      <c r="S6" s="6">
        <v>45103</v>
      </c>
      <c r="T6" s="4" t="s">
        <v>34</v>
      </c>
      <c r="U6" s="4">
        <v>150.39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45099</v>
      </c>
      <c r="G7" s="6">
        <v>45100</v>
      </c>
      <c r="H7" s="4">
        <v>1</v>
      </c>
      <c r="I7" s="4">
        <v>1</v>
      </c>
      <c r="J7" s="4">
        <v>1</v>
      </c>
      <c r="K7" s="4" t="s">
        <v>30</v>
      </c>
      <c r="L7" s="4">
        <v>42.49</v>
      </c>
      <c r="M7" s="4">
        <v>42.49</v>
      </c>
      <c r="N7" s="4" t="s">
        <v>64</v>
      </c>
      <c r="O7" s="4" t="s">
        <v>32</v>
      </c>
      <c r="P7" s="4" t="s">
        <v>33</v>
      </c>
      <c r="Q7" s="4">
        <v>0</v>
      </c>
      <c r="R7" s="7">
        <v>45098</v>
      </c>
      <c r="S7" s="6">
        <v>45103</v>
      </c>
      <c r="T7" s="4" t="s">
        <v>34</v>
      </c>
      <c r="U7" s="4">
        <v>42.49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45099</v>
      </c>
      <c r="G8" s="6">
        <v>45100</v>
      </c>
      <c r="H8" s="4">
        <v>1</v>
      </c>
      <c r="I8" s="4">
        <v>1</v>
      </c>
      <c r="J8" s="4">
        <v>1</v>
      </c>
      <c r="K8" s="4" t="s">
        <v>30</v>
      </c>
      <c r="L8" s="4">
        <v>150.39</v>
      </c>
      <c r="M8" s="4">
        <v>150.39</v>
      </c>
      <c r="N8" s="4" t="s">
        <v>68</v>
      </c>
      <c r="O8" s="4" t="s">
        <v>32</v>
      </c>
      <c r="P8" s="4" t="s">
        <v>33</v>
      </c>
      <c r="Q8" s="4">
        <v>0</v>
      </c>
      <c r="R8" s="7">
        <v>45099</v>
      </c>
      <c r="S8" s="6">
        <v>45103</v>
      </c>
      <c r="T8" s="4" t="s">
        <v>34</v>
      </c>
      <c r="U8" s="4">
        <v>150.39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45099</v>
      </c>
      <c r="G9" s="6">
        <v>45100</v>
      </c>
      <c r="H9" s="4">
        <v>1</v>
      </c>
      <c r="I9" s="4">
        <v>1</v>
      </c>
      <c r="J9" s="4">
        <v>1</v>
      </c>
      <c r="K9" s="4" t="s">
        <v>30</v>
      </c>
      <c r="L9" s="4">
        <v>53.77</v>
      </c>
      <c r="M9" s="4">
        <v>53.77</v>
      </c>
      <c r="N9" s="4" t="s">
        <v>74</v>
      </c>
      <c r="O9" s="4" t="s">
        <v>32</v>
      </c>
      <c r="P9" s="4" t="s">
        <v>33</v>
      </c>
      <c r="Q9" s="4">
        <v>0</v>
      </c>
      <c r="R9" s="7">
        <v>45099</v>
      </c>
      <c r="S9" s="6">
        <v>45103</v>
      </c>
      <c r="T9" s="4" t="s">
        <v>34</v>
      </c>
      <c r="U9" s="4">
        <v>53.77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45099</v>
      </c>
      <c r="G10" s="6">
        <v>45100</v>
      </c>
      <c r="H10" s="4">
        <v>1</v>
      </c>
      <c r="I10" s="4">
        <v>1</v>
      </c>
      <c r="J10" s="4">
        <v>1</v>
      </c>
      <c r="K10" s="4" t="s">
        <v>30</v>
      </c>
      <c r="L10" s="4">
        <v>53.77</v>
      </c>
      <c r="M10" s="4">
        <v>53.77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45099</v>
      </c>
      <c r="S10" s="6">
        <v>45103</v>
      </c>
      <c r="T10" s="4" t="s">
        <v>34</v>
      </c>
      <c r="U10" s="4">
        <v>53.77</v>
      </c>
      <c r="V10" s="4">
        <v>0</v>
      </c>
      <c r="W10" s="4">
        <v>0</v>
      </c>
      <c r="X10" s="4" t="s">
        <v>79</v>
      </c>
      <c r="Y10" s="4" t="s">
        <v>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C18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spans="1:9">
      <c r="A2" s="5">
        <v>999224658118522</v>
      </c>
      <c r="B2" s="6">
        <v>45098</v>
      </c>
      <c r="C2" s="6">
        <v>45100</v>
      </c>
      <c r="D2" s="4">
        <v>392</v>
      </c>
      <c r="E2" s="4" t="str">
        <f>VLOOKUP(A2,HOP!A:L,12,0)</f>
        <v>392.00</v>
      </c>
      <c r="F2" s="4" t="str">
        <f>VLOOKUP(A2,HOP!A:C,3,0)</f>
        <v>3475875</v>
      </c>
      <c r="G2" s="4">
        <f>D2-E2</f>
        <v>0</v>
      </c>
      <c r="H2" s="4" t="str">
        <f>$H$1&amp;F2</f>
        <v>,3475875</v>
      </c>
      <c r="I2" s="4" t="str">
        <f>VLOOKUP(A2,HOP!A:U,21,0)</f>
        <v>直采</v>
      </c>
    </row>
    <row r="3" s="4" customFormat="1" spans="1:9">
      <c r="A3" s="5">
        <v>999224784691889</v>
      </c>
      <c r="B3" s="6">
        <v>45098</v>
      </c>
      <c r="C3" s="6">
        <v>45100</v>
      </c>
      <c r="D3" s="4">
        <v>652.28</v>
      </c>
      <c r="E3" s="4" t="str">
        <f>VLOOKUP(A3,HOP!A:L,12,0)</f>
        <v>652.28</v>
      </c>
      <c r="F3" s="4" t="str">
        <f>VLOOKUP(A3,HOP!A:C,3,0)</f>
        <v>3507388</v>
      </c>
      <c r="G3" s="4">
        <f t="shared" ref="G3:G10" si="0">D3-E3</f>
        <v>0</v>
      </c>
      <c r="H3" s="4" t="str">
        <f t="shared" ref="H3:H10" si="1">$H$1&amp;F3</f>
        <v>,3507388</v>
      </c>
      <c r="I3" s="4" t="str">
        <f>VLOOKUP(A3,HOP!A:U,21,0)</f>
        <v>直连</v>
      </c>
    </row>
    <row r="4" s="4" customFormat="1" spans="1:9">
      <c r="A4" s="5">
        <v>999224842643011</v>
      </c>
      <c r="B4" s="6">
        <v>45099</v>
      </c>
      <c r="C4" s="6">
        <v>45100</v>
      </c>
      <c r="D4" s="4">
        <v>18.33</v>
      </c>
      <c r="E4" s="4" t="str">
        <f>VLOOKUP(A4,HOP!A:L,12,0)</f>
        <v>18.33</v>
      </c>
      <c r="F4" s="4" t="str">
        <f>VLOOKUP(A4,HOP!A:C,3,0)</f>
        <v>3523128</v>
      </c>
      <c r="G4" s="4">
        <f t="shared" si="0"/>
        <v>0</v>
      </c>
      <c r="H4" s="4" t="str">
        <f t="shared" si="1"/>
        <v>,3523128</v>
      </c>
      <c r="I4" s="4" t="str">
        <f>VLOOKUP(A4,HOP!A:U,21,0)</f>
        <v>直采</v>
      </c>
    </row>
    <row r="5" s="4" customFormat="1" spans="1:9">
      <c r="A5" s="5">
        <v>999224884568291</v>
      </c>
      <c r="B5" s="6">
        <v>45099</v>
      </c>
      <c r="C5" s="6">
        <v>45100</v>
      </c>
      <c r="D5" s="4">
        <v>57.63</v>
      </c>
      <c r="E5" s="4" t="str">
        <f>VLOOKUP(A5,HOP!A:L,12,0)</f>
        <v>57.63</v>
      </c>
      <c r="F5" s="4" t="str">
        <f>VLOOKUP(A5,HOP!A:C,3,0)</f>
        <v>3532859</v>
      </c>
      <c r="G5" s="4">
        <f t="shared" si="0"/>
        <v>0</v>
      </c>
      <c r="H5" s="4" t="str">
        <f t="shared" si="1"/>
        <v>,3532859</v>
      </c>
      <c r="I5" s="4" t="str">
        <f>VLOOKUP(A5,HOP!A:U,21,0)</f>
        <v>直采</v>
      </c>
    </row>
    <row r="6" s="4" customFormat="1" spans="1:9">
      <c r="A6" s="5">
        <v>999224886819658</v>
      </c>
      <c r="B6" s="6">
        <v>45099</v>
      </c>
      <c r="C6" s="6">
        <v>45100</v>
      </c>
      <c r="D6" s="4">
        <v>150.39</v>
      </c>
      <c r="E6" s="4" t="str">
        <f>VLOOKUP(A6,HOP!A:L,12,0)</f>
        <v>150.39</v>
      </c>
      <c r="F6" s="4" t="str">
        <f>VLOOKUP(A6,HOP!A:C,3,0)</f>
        <v>3533593</v>
      </c>
      <c r="G6" s="4">
        <f t="shared" si="0"/>
        <v>0</v>
      </c>
      <c r="H6" s="4" t="str">
        <f t="shared" si="1"/>
        <v>,3533593</v>
      </c>
      <c r="I6" s="4" t="str">
        <f>VLOOKUP(A6,HOP!A:U,21,0)</f>
        <v>直采</v>
      </c>
    </row>
    <row r="7" s="4" customFormat="1" spans="1:9">
      <c r="A7" s="5">
        <v>999224887347953</v>
      </c>
      <c r="B7" s="6">
        <v>45099</v>
      </c>
      <c r="C7" s="6">
        <v>45100</v>
      </c>
      <c r="D7" s="4">
        <v>42.49</v>
      </c>
      <c r="E7" s="4" t="str">
        <f>VLOOKUP(A7,HOP!A:L,12,0)</f>
        <v>42.49</v>
      </c>
      <c r="F7" s="4" t="str">
        <f>VLOOKUP(A7,HOP!A:C,3,0)</f>
        <v>3533678</v>
      </c>
      <c r="G7" s="4">
        <f t="shared" si="0"/>
        <v>0</v>
      </c>
      <c r="H7" s="4" t="str">
        <f t="shared" si="1"/>
        <v>,3533678</v>
      </c>
      <c r="I7" s="4" t="str">
        <f>VLOOKUP(A7,HOP!A:U,21,0)</f>
        <v>直采</v>
      </c>
    </row>
    <row r="8" s="4" customFormat="1" spans="1:9">
      <c r="A8" s="5">
        <v>999224897381003</v>
      </c>
      <c r="B8" s="6">
        <v>45099</v>
      </c>
      <c r="C8" s="6">
        <v>45100</v>
      </c>
      <c r="D8" s="4">
        <v>150.39</v>
      </c>
      <c r="E8" s="4" t="str">
        <f>VLOOKUP(A8,HOP!A:L,12,0)</f>
        <v>150.39</v>
      </c>
      <c r="F8" s="4" t="str">
        <f>VLOOKUP(A8,HOP!A:C,3,0)</f>
        <v>3535719</v>
      </c>
      <c r="G8" s="4">
        <f t="shared" si="0"/>
        <v>0</v>
      </c>
      <c r="H8" s="4" t="str">
        <f t="shared" si="1"/>
        <v>,3535719</v>
      </c>
      <c r="I8" s="4" t="str">
        <f>VLOOKUP(A8,HOP!A:U,21,0)</f>
        <v>直采</v>
      </c>
    </row>
    <row r="9" s="4" customFormat="1" spans="1:9">
      <c r="A9" s="5">
        <v>999224898271313</v>
      </c>
      <c r="B9" s="6">
        <v>45099</v>
      </c>
      <c r="C9" s="6">
        <v>45100</v>
      </c>
      <c r="D9" s="4">
        <v>53.77</v>
      </c>
      <c r="E9" s="4" t="str">
        <f>VLOOKUP(A9,HOP!A:L,12,0)</f>
        <v>53.77</v>
      </c>
      <c r="F9" s="4" t="str">
        <f>VLOOKUP(A9,HOP!A:C,3,0)</f>
        <v>3535958</v>
      </c>
      <c r="G9" s="4">
        <f t="shared" si="0"/>
        <v>0</v>
      </c>
      <c r="H9" s="4" t="str">
        <f t="shared" si="1"/>
        <v>,3535958</v>
      </c>
      <c r="I9" s="4" t="str">
        <f>VLOOKUP(A9,HOP!A:U,21,0)</f>
        <v>直采</v>
      </c>
    </row>
    <row r="10" s="4" customFormat="1" spans="1:9">
      <c r="A10" s="5">
        <v>999224898459265</v>
      </c>
      <c r="B10" s="6">
        <v>45099</v>
      </c>
      <c r="C10" s="6">
        <v>45100</v>
      </c>
      <c r="D10" s="4">
        <v>53.77</v>
      </c>
      <c r="E10" s="4" t="str">
        <f>VLOOKUP(A10,HOP!A:L,12,0)</f>
        <v>53.77</v>
      </c>
      <c r="F10" s="4" t="str">
        <f>VLOOKUP(A10,HOP!A:C,3,0)</f>
        <v>3536026</v>
      </c>
      <c r="G10" s="4">
        <f t="shared" si="0"/>
        <v>0</v>
      </c>
      <c r="H10" s="4" t="str">
        <f t="shared" si="1"/>
        <v>,3536026</v>
      </c>
      <c r="I10" s="4" t="str">
        <f>VLOOKUP(A10,HOP!A:U,21,0)</f>
        <v>直采</v>
      </c>
    </row>
    <row r="12" spans="4:4">
      <c r="D12" s="4">
        <f>SUM(D2:D11)</f>
        <v>1571.05</v>
      </c>
    </row>
    <row r="13" spans="4:4">
      <c r="D13" s="4" t="s">
        <v>82</v>
      </c>
    </row>
    <row r="15" spans="1:3">
      <c r="A15" s="4" t="s">
        <v>83</v>
      </c>
      <c r="B15" s="4">
        <v>918.77</v>
      </c>
      <c r="C15" s="4">
        <v>7194.82</v>
      </c>
    </row>
    <row r="16" spans="1:3">
      <c r="A16" s="4" t="s">
        <v>84</v>
      </c>
      <c r="B16" s="4">
        <v>652.28</v>
      </c>
      <c r="C16" s="4">
        <v>5107.95</v>
      </c>
    </row>
    <row r="17" spans="1:3">
      <c r="A17" s="4" t="s">
        <v>85</v>
      </c>
      <c r="B17" s="4">
        <f>SUM(B15:B16)</f>
        <v>1571.05</v>
      </c>
      <c r="C17" s="4">
        <f>SUM(C15:C16)</f>
        <v>12302.77</v>
      </c>
    </row>
    <row r="18" spans="1:1">
      <c r="A18" s="4" t="s">
        <v>86</v>
      </c>
    </row>
  </sheetData>
  <autoFilter ref="A1:X10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  <c r="V1" s="2" t="s">
        <v>105</v>
      </c>
    </row>
    <row r="2" s="1" customFormat="1" spans="1:22">
      <c r="A2" s="3">
        <v>999224898271313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106</v>
      </c>
      <c r="G2" s="1" t="s">
        <v>110</v>
      </c>
      <c r="H2" s="1" t="s">
        <v>111</v>
      </c>
      <c r="I2" s="1" t="s">
        <v>112</v>
      </c>
      <c r="J2" s="1" t="s">
        <v>30</v>
      </c>
      <c r="K2" s="1" t="s">
        <v>113</v>
      </c>
      <c r="L2" s="1" t="s">
        <v>113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999224886819658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106</v>
      </c>
      <c r="G3" s="1" t="s">
        <v>110</v>
      </c>
      <c r="H3" s="1" t="s">
        <v>111</v>
      </c>
      <c r="I3" s="1" t="s">
        <v>127</v>
      </c>
      <c r="J3" s="1" t="s">
        <v>30</v>
      </c>
      <c r="K3" s="1" t="s">
        <v>128</v>
      </c>
      <c r="L3" s="1" t="s">
        <v>128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129</v>
      </c>
      <c r="S3" s="1" t="s">
        <v>119</v>
      </c>
      <c r="T3" s="1" t="s">
        <v>120</v>
      </c>
      <c r="U3" s="1" t="s">
        <v>121</v>
      </c>
      <c r="V3" s="1" t="s">
        <v>130</v>
      </c>
    </row>
    <row r="4" s="1" customFormat="1" spans="1:22">
      <c r="A4" s="3">
        <v>999224884568291</v>
      </c>
      <c r="B4" s="1" t="s">
        <v>123</v>
      </c>
      <c r="C4" s="1" t="s">
        <v>131</v>
      </c>
      <c r="D4" s="1" t="s">
        <v>132</v>
      </c>
      <c r="E4" s="1" t="s">
        <v>133</v>
      </c>
      <c r="F4" s="1" t="s">
        <v>106</v>
      </c>
      <c r="G4" s="1" t="s">
        <v>110</v>
      </c>
      <c r="H4" s="1" t="s">
        <v>111</v>
      </c>
      <c r="I4" s="1" t="s">
        <v>134</v>
      </c>
      <c r="J4" s="1" t="s">
        <v>30</v>
      </c>
      <c r="K4" s="1" t="s">
        <v>135</v>
      </c>
      <c r="L4" s="1" t="s">
        <v>135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136</v>
      </c>
      <c r="S4" s="1" t="s">
        <v>119</v>
      </c>
      <c r="T4" s="1" t="s">
        <v>120</v>
      </c>
      <c r="U4" s="1" t="s">
        <v>121</v>
      </c>
      <c r="V4" s="1" t="s">
        <v>130</v>
      </c>
    </row>
    <row r="5" s="1" customFormat="1" spans="1:22">
      <c r="A5" s="3">
        <v>999224842643011</v>
      </c>
      <c r="B5" s="1" t="s">
        <v>137</v>
      </c>
      <c r="C5" s="1" t="s">
        <v>138</v>
      </c>
      <c r="D5" s="1" t="s">
        <v>139</v>
      </c>
      <c r="E5" s="1" t="s">
        <v>140</v>
      </c>
      <c r="F5" s="1" t="s">
        <v>106</v>
      </c>
      <c r="G5" s="1" t="s">
        <v>110</v>
      </c>
      <c r="H5" s="1" t="s">
        <v>111</v>
      </c>
      <c r="I5" s="1" t="s">
        <v>141</v>
      </c>
      <c r="J5" s="1" t="s">
        <v>30</v>
      </c>
      <c r="K5" s="1" t="s">
        <v>142</v>
      </c>
      <c r="L5" s="1" t="s">
        <v>142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143</v>
      </c>
      <c r="S5" s="1" t="s">
        <v>119</v>
      </c>
      <c r="T5" s="1" t="s">
        <v>120</v>
      </c>
      <c r="U5" s="1" t="s">
        <v>121</v>
      </c>
      <c r="V5" s="1" t="s">
        <v>122</v>
      </c>
    </row>
    <row r="6" s="1" customFormat="1" spans="1:22">
      <c r="A6" s="3">
        <v>999224784691889</v>
      </c>
      <c r="B6" s="1" t="s">
        <v>144</v>
      </c>
      <c r="C6" s="1" t="s">
        <v>145</v>
      </c>
      <c r="D6" s="1" t="s">
        <v>146</v>
      </c>
      <c r="E6" s="1" t="s">
        <v>147</v>
      </c>
      <c r="F6" s="1" t="s">
        <v>123</v>
      </c>
      <c r="G6" s="1" t="s">
        <v>110</v>
      </c>
      <c r="H6" s="1" t="s">
        <v>111</v>
      </c>
      <c r="I6" s="1" t="s">
        <v>148</v>
      </c>
      <c r="J6" s="1" t="s">
        <v>30</v>
      </c>
      <c r="K6" s="1" t="s">
        <v>149</v>
      </c>
      <c r="L6" s="1" t="s">
        <v>149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150</v>
      </c>
      <c r="S6" s="1" t="s">
        <v>119</v>
      </c>
      <c r="T6" s="1" t="s">
        <v>120</v>
      </c>
      <c r="U6" s="1" t="s">
        <v>151</v>
      </c>
      <c r="V6" s="1" t="s">
        <v>152</v>
      </c>
    </row>
    <row r="7" s="1" customFormat="1" spans="1:22">
      <c r="A7" s="3">
        <v>999224658118522</v>
      </c>
      <c r="B7" s="1" t="s">
        <v>153</v>
      </c>
      <c r="C7" s="1" t="s">
        <v>154</v>
      </c>
      <c r="D7" s="1" t="s">
        <v>155</v>
      </c>
      <c r="E7" s="1" t="s">
        <v>156</v>
      </c>
      <c r="F7" s="1" t="s">
        <v>123</v>
      </c>
      <c r="G7" s="1" t="s">
        <v>110</v>
      </c>
      <c r="H7" s="1" t="s">
        <v>111</v>
      </c>
      <c r="I7" s="1" t="s">
        <v>157</v>
      </c>
      <c r="J7" s="1" t="s">
        <v>30</v>
      </c>
      <c r="K7" s="1" t="s">
        <v>158</v>
      </c>
      <c r="L7" s="1" t="s">
        <v>158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159</v>
      </c>
      <c r="S7" s="1" t="s">
        <v>119</v>
      </c>
      <c r="T7" s="1" t="s">
        <v>120</v>
      </c>
      <c r="U7" s="1" t="s">
        <v>121</v>
      </c>
      <c r="V7" s="1" t="s">
        <v>160</v>
      </c>
    </row>
    <row r="8" s="1" customFormat="1" spans="1:22">
      <c r="A8" s="3">
        <v>999224898459265</v>
      </c>
      <c r="B8" s="1" t="s">
        <v>106</v>
      </c>
      <c r="C8" s="1" t="s">
        <v>161</v>
      </c>
      <c r="D8" s="1" t="s">
        <v>108</v>
      </c>
      <c r="E8" s="1" t="s">
        <v>162</v>
      </c>
      <c r="F8" s="1" t="s">
        <v>106</v>
      </c>
      <c r="G8" s="1" t="s">
        <v>110</v>
      </c>
      <c r="H8" s="1" t="s">
        <v>111</v>
      </c>
      <c r="I8" s="1" t="s">
        <v>112</v>
      </c>
      <c r="J8" s="1" t="s">
        <v>30</v>
      </c>
      <c r="K8" s="1" t="s">
        <v>113</v>
      </c>
      <c r="L8" s="1" t="s">
        <v>113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163</v>
      </c>
      <c r="S8" s="1" t="s">
        <v>119</v>
      </c>
      <c r="T8" s="1" t="s">
        <v>120</v>
      </c>
      <c r="U8" s="1" t="s">
        <v>121</v>
      </c>
      <c r="V8" s="1" t="s">
        <v>122</v>
      </c>
    </row>
    <row r="9" s="1" customFormat="1" spans="1:22">
      <c r="A9" s="3">
        <v>999224897381003</v>
      </c>
      <c r="B9" s="1" t="s">
        <v>106</v>
      </c>
      <c r="C9" s="1" t="s">
        <v>164</v>
      </c>
      <c r="D9" s="1" t="s">
        <v>125</v>
      </c>
      <c r="E9" s="1" t="s">
        <v>165</v>
      </c>
      <c r="F9" s="1" t="s">
        <v>106</v>
      </c>
      <c r="G9" s="1" t="s">
        <v>110</v>
      </c>
      <c r="H9" s="1" t="s">
        <v>111</v>
      </c>
      <c r="I9" s="1" t="s">
        <v>127</v>
      </c>
      <c r="J9" s="1" t="s">
        <v>30</v>
      </c>
      <c r="K9" s="1" t="s">
        <v>128</v>
      </c>
      <c r="L9" s="1" t="s">
        <v>128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166</v>
      </c>
      <c r="S9" s="1" t="s">
        <v>119</v>
      </c>
      <c r="T9" s="1" t="s">
        <v>120</v>
      </c>
      <c r="U9" s="1" t="s">
        <v>121</v>
      </c>
      <c r="V9" s="1" t="s">
        <v>130</v>
      </c>
    </row>
    <row r="10" s="1" customFormat="1" spans="1:22">
      <c r="A10" s="3">
        <v>999224887347953</v>
      </c>
      <c r="B10" s="1" t="s">
        <v>123</v>
      </c>
      <c r="C10" s="1" t="s">
        <v>167</v>
      </c>
      <c r="D10" s="1" t="s">
        <v>168</v>
      </c>
      <c r="E10" s="1" t="s">
        <v>169</v>
      </c>
      <c r="F10" s="1" t="s">
        <v>106</v>
      </c>
      <c r="G10" s="1" t="s">
        <v>110</v>
      </c>
      <c r="H10" s="1" t="s">
        <v>111</v>
      </c>
      <c r="I10" s="1" t="s">
        <v>170</v>
      </c>
      <c r="J10" s="1" t="s">
        <v>30</v>
      </c>
      <c r="K10" s="1" t="s">
        <v>171</v>
      </c>
      <c r="L10" s="1" t="s">
        <v>171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172</v>
      </c>
      <c r="S10" s="1" t="s">
        <v>119</v>
      </c>
      <c r="T10" s="1" t="s">
        <v>120</v>
      </c>
      <c r="U10" s="1" t="s">
        <v>121</v>
      </c>
      <c r="V10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2023-06-26T01:31:10Z</dcterms:created>
  <dcterms:modified xsi:type="dcterms:W3CDTF">2023-06-26T01:38:36Z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965CEA2C862145A6AD0170BE37CFDBCE_12</vt:lpwstr>
  </property>
  <property fmtid="{D5CDD505-2E9C-101B-9397-08002B2CF9AE}" pid="3" name="KSOProductBuildVer">
    <vt:lpwstr>2052-11.1.0.14309</vt:lpwstr>
  </property>
</Properties>
</file>