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<sst xmlns="http://schemas.openxmlformats.org/spreadsheetml/2006/main" count="161" uniqueCount="105">
  <si>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</si>
  <si>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</si>
  <si>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</si>
  <si>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</si>
  <si>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</si>
  <si>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</si>
  <si>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</si>
  <si>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</si>
  <si>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</si>
  <si>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</si>
  <si>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</si>
  <si>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</si>
  <si>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</si>
  <si>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</si>
  <si>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</si>
  <si>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</si>
  <si>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</si>
  <si>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</si>
  <si>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</si>
  <si>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</si>
  <si>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</si>
  <si>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</si>
  <si>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</si>
  <si>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</si>
  <si>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</si>
  <si>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999223794660742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</si>
  <si>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</si>
  <si>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</si>
  <si>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</si>
  <si>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</si>
  <si>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</si>
  <si>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Li/Joey,Liao/yiqi</t>
  </si>
  <si>
    <t>CA363230627CNY</t>
  </si>
  <si>
    <t>未提现</t>
  </si>
  <si>
    <t>携程开票</t>
  </si>
  <si>
    <t xml:space="preserve">3273624	</t>
  </si>
  <si>
    <t xml:space="preserve">	</t>
  </si>
  <si>
    <t xml:space="preserve">999224454646808	</t>
  </si>
  <si>
    <t>[香港]香港九龙海逸君绰酒店(Harbour Grand Kowloon)(17095949)</t>
  </si>
  <si>
    <t>园景客房(至少连住2晚及以上)&lt;双人入住&gt;&lt;内宾&gt;&lt;无早&gt;</t>
  </si>
  <si>
    <t>CHU/YIFAN,LYU/KEREN</t>
  </si>
  <si>
    <t xml:space="preserve">3432195	</t>
  </si>
  <si>
    <t xml:space="preserve">999224551950500	</t>
  </si>
  <si>
    <t>[梅州]梅州白天鹅迎宾馆(100697959)</t>
  </si>
  <si>
    <t>商务江景双床房&lt;超值特惠&gt;&lt;双人入住&gt;&lt;日历房套餐高价值&gt;&lt;单早&gt;&lt;新酒店礼盒&gt;</t>
  </si>
  <si>
    <t>陈禹澄,陈震澄</t>
  </si>
  <si>
    <t xml:space="preserve">999224593752105	</t>
  </si>
  <si>
    <t>商务江景双床房&lt;特惠促销&gt;&lt;双人入住&gt;&lt;双早&gt;&lt;日历房套餐高价值&gt;&lt;新酒店礼盒&gt;</t>
  </si>
  <si>
    <t>温文静,陈锦荣,张卫国,罗霓,余海燕,余海斌</t>
  </si>
  <si>
    <t xml:space="preserve">999224715210226	</t>
  </si>
  <si>
    <t>[梅州]梅州麓湖山酒店(67856423)</t>
  </si>
  <si>
    <t>零压豪华双床房&lt;超值特惠&gt;&lt;双人入住&gt;&lt;双早&gt;&lt;日历房套餐高价值&gt;&lt;新酒店礼盒&gt;</t>
  </si>
  <si>
    <t>梁庆普</t>
  </si>
  <si>
    <t>，</t>
  </si>
  <si>
    <t>202306022038320020</t>
  </si>
  <si>
    <t>202306041044330025</t>
  </si>
  <si>
    <t>202306111201020071</t>
  </si>
  <si>
    <t>A230627094840481</t>
  </si>
  <si>
    <t>房集：i230627094541 2587.2元</t>
  </si>
  <si>
    <t>CNY / HKD 当前参考汇率: 1.080756414</t>
  </si>
  <si>
    <t>总计：7118.2 CNY/
7693.04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</si>
  <si>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</si>
  <si>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</si>
  <si>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</si>
  <si>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</si>
  <si>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</si>
  <si>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</si>
  <si>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</si>
  <si>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</si>
  <si>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</si>
  <si>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</si>
  <si>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</si>
  <si>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</si>
  <si>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</si>
  <si>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</si>
  <si>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</si>
  <si>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</si>
  <si>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</si>
  <si>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</si>
  <si>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</si>
  <si>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2023-05-28</t>
  </si>
  <si>
    <t>3432195</t>
  </si>
  <si>
    <t>香港九龙海逸君绰酒店</t>
  </si>
  <si>
    <t>CHU YIFAN,LYU KEREN</t>
  </si>
  <si>
    <t>2023-06-09</t>
  </si>
  <si>
    <t>2023-06-12</t>
  </si>
  <si>
    <t>退房日周结</t>
  </si>
  <si>
    <t>3256.00</t>
  </si>
  <si>
    <t>RMB</t>
  </si>
  <si>
    <t>0</t>
  </si>
  <si>
    <t>0.00</t>
  </si>
  <si>
    <t>携程国内直连(DD)</t>
  </si>
  <si>
    <t>01.011249</t>
  </si>
  <si>
    <t>2023-05-28 20:03:32</t>
  </si>
  <si>
    <t>否</t>
  </si>
  <si>
    <t>汇智国际旅游发展有限公司</t>
  </si>
  <si>
    <t>直采</t>
  </si>
  <si>
    <t>中国</t>
  </si>
  <si>
    <t>2023-04-22</t>
  </si>
  <si>
    <t>3273624</t>
  </si>
  <si>
    <t>历山酒店</t>
  </si>
  <si>
    <t>Li Joey,Liao yiqi</t>
  </si>
  <si>
    <t>2023-06-10</t>
  </si>
  <si>
    <t>1275.00</t>
  </si>
  <si>
    <t>2023-04-25 16:32:30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</si>
</sst>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200025</xdr:colOff>
      <xdr:row>48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870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45087</v>
      </c>
      <c r="G2" s="6">
        <v>45089</v>
      </c>
      <c r="H2" s="4">
        <v>1</v>
      </c>
      <c r="I2" s="4">
        <v>2</v>
      </c>
      <c r="J2" s="4">
        <v>2</v>
      </c>
      <c r="K2" s="4" t="s">
        <v>30</v>
      </c>
      <c r="L2" s="4">
        <v>1275</v>
      </c>
      <c r="M2" s="4">
        <v>1275</v>
      </c>
      <c r="N2" s="4" t="s">
        <v>31</v>
      </c>
      <c r="O2" s="4" t="s">
        <v>32</v>
      </c>
      <c r="P2" s="4" t="s">
        <v>33</v>
      </c>
      <c r="Q2" s="4">
        <v>0</v>
      </c>
      <c r="R2" s="7">
        <v>45038</v>
      </c>
      <c r="S2" s="6">
        <v>45104</v>
      </c>
      <c r="T2" s="4" t="s">
        <v>34</v>
      </c>
      <c r="U2" s="4">
        <v>1275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45086</v>
      </c>
      <c r="G3" s="6">
        <v>45089</v>
      </c>
      <c r="H3" s="4">
        <v>1</v>
      </c>
      <c r="I3" s="4">
        <v>3</v>
      </c>
      <c r="J3" s="4">
        <v>3</v>
      </c>
      <c r="K3" s="4" t="s">
        <v>30</v>
      </c>
      <c r="L3" s="4">
        <v>3256</v>
      </c>
      <c r="M3" s="4">
        <v>3256</v>
      </c>
      <c r="N3" s="4" t="s">
        <v>40</v>
      </c>
      <c r="O3" s="4" t="s">
        <v>32</v>
      </c>
      <c r="P3" s="4" t="s">
        <v>33</v>
      </c>
      <c r="Q3" s="4">
        <v>0</v>
      </c>
      <c r="R3" s="7">
        <v>45074</v>
      </c>
      <c r="S3" s="6">
        <v>45104</v>
      </c>
      <c r="T3" s="4" t="s">
        <v>34</v>
      </c>
      <c r="U3" s="4">
        <v>3256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45088</v>
      </c>
      <c r="G4" s="6">
        <v>45089</v>
      </c>
      <c r="H4" s="4">
        <v>2</v>
      </c>
      <c r="I4" s="4">
        <v>1</v>
      </c>
      <c r="J4" s="4">
        <v>2</v>
      </c>
      <c r="K4" s="4" t="s">
        <v>30</v>
      </c>
      <c r="L4" s="4">
        <v>546</v>
      </c>
      <c r="M4" s="4">
        <v>546</v>
      </c>
      <c r="N4" s="4" t="s">
        <v>45</v>
      </c>
      <c r="O4" s="4" t="s">
        <v>32</v>
      </c>
      <c r="P4" s="4" t="s">
        <v>33</v>
      </c>
      <c r="Q4" s="4">
        <v>0</v>
      </c>
      <c r="R4" s="7">
        <v>45079</v>
      </c>
      <c r="S4" s="6">
        <v>45104</v>
      </c>
      <c r="T4" s="4" t="s">
        <v>34</v>
      </c>
      <c r="U4" s="4">
        <v>546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47</v>
      </c>
      <c r="F5" s="6">
        <v>45088</v>
      </c>
      <c r="G5" s="6">
        <v>45089</v>
      </c>
      <c r="H5" s="4">
        <v>6</v>
      </c>
      <c r="I5" s="4">
        <v>1</v>
      </c>
      <c r="J5" s="4">
        <v>6</v>
      </c>
      <c r="K5" s="4" t="s">
        <v>30</v>
      </c>
      <c r="L5" s="4">
        <v>1638</v>
      </c>
      <c r="M5" s="4">
        <v>1638</v>
      </c>
      <c r="N5" s="4" t="s">
        <v>48</v>
      </c>
      <c r="O5" s="4" t="s">
        <v>32</v>
      </c>
      <c r="P5" s="4" t="s">
        <v>33</v>
      </c>
      <c r="Q5" s="4">
        <v>0</v>
      </c>
      <c r="R5" s="7">
        <v>45081</v>
      </c>
      <c r="S5" s="6">
        <v>45104</v>
      </c>
      <c r="T5" s="4" t="s">
        <v>34</v>
      </c>
      <c r="U5" s="4">
        <v>1638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45088</v>
      </c>
      <c r="G6" s="6">
        <v>45089</v>
      </c>
      <c r="H6" s="4">
        <v>1</v>
      </c>
      <c r="I6" s="4">
        <v>1</v>
      </c>
      <c r="J6" s="4">
        <v>1</v>
      </c>
      <c r="K6" s="4" t="s">
        <v>30</v>
      </c>
      <c r="L6" s="4">
        <v>403.2</v>
      </c>
      <c r="M6" s="4">
        <v>403.2</v>
      </c>
      <c r="N6" s="4" t="s">
        <v>52</v>
      </c>
      <c r="O6" s="4" t="s">
        <v>32</v>
      </c>
      <c r="P6" s="4" t="s">
        <v>33</v>
      </c>
      <c r="Q6" s="4">
        <v>0</v>
      </c>
      <c r="R6" s="7">
        <v>45088</v>
      </c>
      <c r="S6" s="6">
        <v>45104</v>
      </c>
      <c r="T6" s="4" t="s">
        <v>34</v>
      </c>
      <c r="U6" s="4">
        <v>403.2</v>
      </c>
      <c r="V6" s="4">
        <v>0</v>
      </c>
      <c r="W6" s="4">
        <v>0</v>
      </c>
      <c r="X6" s="4" t="s">
        <v>36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999223794660742</v>
      </c>
      <c r="B2" s="6">
        <v>45087</v>
      </c>
      <c r="C2" s="6">
        <v>45089</v>
      </c>
      <c r="D2" s="4">
        <v>1275</v>
      </c>
      <c r="E2" s="4" t="str">
        <f>VLOOKUP(A2,HOP!A:L,12,0)</f>
        <v>1275.00</v>
      </c>
      <c r="F2" s="4" t="str">
        <f>VLOOKUP(A2,HOP!A:C,3,0)</f>
        <v>3273624</v>
      </c>
      <c r="G2" s="4">
        <f>D2-E2</f>
        <v>0</v>
      </c>
      <c r="H2" s="4" t="str">
        <f>$H$1&amp;F2</f>
        <v>，3273624</v>
      </c>
      <c r="I2" s="4" t="str">
        <f>VLOOKUP(A2,HOP!A:U,21,0)</f>
        <v>直采</v>
      </c>
    </row>
    <row r="3" s="4" customFormat="1" spans="1:9">
      <c r="A3" s="5">
        <v>999224454646808</v>
      </c>
      <c r="B3" s="6">
        <v>45086</v>
      </c>
      <c r="C3" s="6">
        <v>45089</v>
      </c>
      <c r="D3" s="4">
        <v>3256</v>
      </c>
      <c r="E3" s="4" t="str">
        <f>VLOOKUP(A3,HOP!A:L,12,0)</f>
        <v>3256.00</v>
      </c>
      <c r="F3" s="4" t="str">
        <f>VLOOKUP(A3,HOP!A:C,3,0)</f>
        <v>3432195</v>
      </c>
      <c r="G3" s="4">
        <f>D3-E3</f>
        <v>0</v>
      </c>
      <c r="H3" s="4" t="str">
        <f>$H$1&amp;F3</f>
        <v>，3432195</v>
      </c>
      <c r="I3" s="4" t="str">
        <f>VLOOKUP(A3,HOP!A:U,21,0)</f>
        <v>直采</v>
      </c>
    </row>
    <row r="4" s="4" customFormat="1" spans="1:10">
      <c r="A4" s="5">
        <v>999224551950500</v>
      </c>
      <c r="B4" s="6">
        <v>45088</v>
      </c>
      <c r="C4" s="6">
        <v>45089</v>
      </c>
      <c r="D4" s="4">
        <v>546</v>
      </c>
      <c r="E4" s="4">
        <v>546</v>
      </c>
      <c r="F4" s="8" t="s">
        <v>54</v>
      </c>
      <c r="G4" s="4">
        <f>D4-E4</f>
        <v>0</v>
      </c>
      <c r="H4" s="4" t="str">
        <f>$H$1&amp;F4</f>
        <v>，202306022038320020</v>
      </c>
      <c r="I4" s="4" t="e">
        <f>VLOOKUP(A4,HOP!A:U,21,0)</f>
        <v>#N/A</v>
      </c>
      <c r="J4" s="4">
        <v>6.2</v>
      </c>
    </row>
    <row r="5" s="4" customFormat="1" spans="1:10">
      <c r="A5" s="5">
        <v>999224593752105</v>
      </c>
      <c r="B5" s="6">
        <v>45088</v>
      </c>
      <c r="C5" s="6">
        <v>45089</v>
      </c>
      <c r="D5" s="4">
        <v>1638</v>
      </c>
      <c r="E5" s="4">
        <v>1638</v>
      </c>
      <c r="F5" s="8" t="s">
        <v>55</v>
      </c>
      <c r="G5" s="4">
        <f>D5-E5</f>
        <v>0</v>
      </c>
      <c r="H5" s="4" t="str">
        <f>$H$1&amp;F5</f>
        <v>，202306041044330025</v>
      </c>
      <c r="I5" s="4" t="e">
        <f>VLOOKUP(A5,HOP!A:U,21,0)</f>
        <v>#N/A</v>
      </c>
      <c r="J5" s="4">
        <v>6.4</v>
      </c>
    </row>
    <row r="6" s="4" customFormat="1" spans="1:10">
      <c r="A6" s="5">
        <v>999224715210226</v>
      </c>
      <c r="B6" s="6">
        <v>45088</v>
      </c>
      <c r="C6" s="6">
        <v>45089</v>
      </c>
      <c r="D6" s="4">
        <v>403.2</v>
      </c>
      <c r="E6" s="4">
        <v>403.2</v>
      </c>
      <c r="F6" s="8" t="s">
        <v>56</v>
      </c>
      <c r="G6" s="4">
        <f>D6-E6</f>
        <v>0</v>
      </c>
      <c r="H6" s="4" t="str">
        <f>$H$1&amp;F6</f>
        <v>，202306111201020071</v>
      </c>
      <c r="I6" s="4" t="e">
        <f>VLOOKUP(A6,HOP!A:U,21,0)</f>
        <v>#N/A</v>
      </c>
      <c r="J6" s="4">
        <v>6.11</v>
      </c>
    </row>
    <row r="8" spans="4:4">
      <c r="D8" s="4">
        <f>SUM(D2:D7)</f>
        <v>7118.2</v>
      </c>
    </row>
    <row r="13" spans="1:4">
      <c r="A13" s="4" t="s">
        <v>57</v>
      </c>
      <c r="C13" s="4">
        <v>4531</v>
      </c>
      <c r="D13" s="4">
        <v>4896.91</v>
      </c>
    </row>
    <row r="14" spans="1:4">
      <c r="A14" s="4" t="s">
        <v>58</v>
      </c>
      <c r="C14" s="4">
        <v>2587.2</v>
      </c>
      <c r="D14" s="4">
        <v>2796.13</v>
      </c>
    </row>
    <row r="15" spans="1:4">
      <c r="A15" s="4" t="s">
        <v>59</v>
      </c>
      <c r="C15" s="4">
        <f>SUM(C13:C14)</f>
        <v>7118.2</v>
      </c>
      <c r="D15" s="4">
        <f>SUM(D13:D14)</f>
        <v>7693.04</v>
      </c>
    </row>
    <row r="16" spans="1:1">
      <c r="A16" s="4" t="s">
        <v>60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999224454646808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999223794660742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85</v>
      </c>
      <c r="H3" s="1" t="s">
        <v>86</v>
      </c>
      <c r="I3" s="1" t="s">
        <v>103</v>
      </c>
      <c r="J3" s="1" t="s">
        <v>88</v>
      </c>
      <c r="K3" s="1" t="s">
        <v>103</v>
      </c>
      <c r="L3" s="1" t="s">
        <v>103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104</v>
      </c>
      <c r="S3" s="1" t="s">
        <v>94</v>
      </c>
      <c r="T3" s="1" t="s">
        <v>95</v>
      </c>
      <c r="U3" s="1" t="s">
        <v>96</v>
      </c>
      <c r="V3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2023-06-27T01:40:15Z</dcterms:created>
  <dcterms:modified xsi:type="dcterms:W3CDTF">2023-06-27T01:50:17Z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C5E1E399F2474FDE821BADE5A52D2C9D_12</vt:lpwstr>
  </property>
  <property fmtid="{D5CDD505-2E9C-101B-9397-08002B2CF9AE}" pid="3" name="KSOProductBuildVer">
    <vt:lpwstr>2052-11.1.0.14309</vt:lpwstr>
  </property>
</Properties>
</file>