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<sst xmlns="http://schemas.openxmlformats.org/spreadsheetml/2006/main" count="321" uniqueCount="166">
  <si>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</si>
  <si>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</si>
  <si>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</si>
  <si>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</si>
  <si>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</si>
  <si>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</si>
  <si>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</si>
  <si>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</si>
  <si>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</si>
  <si>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</si>
  <si>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</si>
  <si>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</si>
  <si>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</si>
  <si>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</si>
  <si>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</si>
  <si>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</si>
  <si>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</si>
  <si>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</si>
  <si>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</si>
  <si>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</si>
  <si>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</si>
  <si>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</si>
  <si>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</si>
  <si>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</si>
  <si>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</si>
  <si>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23940658003	</t>
  </si>
  <si>
    <t>Ctrip</t>
  </si>
  <si>
    <t>正常</t>
  </si>
  <si>
    <t>[湄林]拉雅古迹酒店(Raya Heritage)(44694548)</t>
  </si>
  <si>
    <t>克拉姆泳池套房&lt;2人入住&gt;&lt;不退款&gt;</t>
  </si>
  <si>
    <t>USD</t>
  </si>
  <si>
    <t>XUE/YUE,FU/YIXUE</t>
  </si>
  <si>
    <t>CA5326230627USD</t>
  </si>
  <si>
    <t>未提现</t>
  </si>
  <si>
    <t>携程开票</t>
  </si>
  <si>
    <t xml:space="preserve">3309420	</t>
  </si>
  <si>
    <t xml:space="preserve">21139	</t>
  </si>
  <si>
    <t xml:space="preserve">999224753138918	</t>
  </si>
  <si>
    <t>[曼谷]曼谷林布兰套房酒店(Rembrandt Hotel and Suites Bangkok)(44800781)</t>
  </si>
  <si>
    <t>高级房&lt;1&gt;&lt;2人入住&gt;&lt;不退款&gt;</t>
  </si>
  <si>
    <t>KIM/JINYOUNG</t>
  </si>
  <si>
    <t xml:space="preserve">3500430	</t>
  </si>
  <si>
    <t xml:space="preserve">126149256	</t>
  </si>
  <si>
    <t xml:space="preserve">999224870673482	</t>
  </si>
  <si>
    <t>[哥打巴鲁]大宏酒店(Grand Riverview Hotel)(44803400)</t>
  </si>
  <si>
    <t>尊贵房&lt;2人入住&gt;&lt;不退款&gt;&lt;早餐&gt;</t>
  </si>
  <si>
    <t>RAMLI/KAMALIA</t>
  </si>
  <si>
    <t xml:space="preserve">3529319	</t>
  </si>
  <si>
    <t xml:space="preserve">248049	</t>
  </si>
  <si>
    <t xml:space="preserve">999224887658481	</t>
  </si>
  <si>
    <t>[曼谷]曼谷科伦酒店(Column Bangkok Hotel)(37209596)</t>
  </si>
  <si>
    <t>行政一室房&lt;2人入住&gt;&lt;不退款&gt;</t>
  </si>
  <si>
    <t>LIU/BOYU</t>
  </si>
  <si>
    <t xml:space="preserve">3533848	</t>
  </si>
  <si>
    <t xml:space="preserve">117203	</t>
  </si>
  <si>
    <t xml:space="preserve">24888144811	</t>
  </si>
  <si>
    <t>XU/SHAOKUN</t>
  </si>
  <si>
    <t xml:space="preserve">3534065	</t>
  </si>
  <si>
    <t xml:space="preserve">117217	</t>
  </si>
  <si>
    <t xml:space="preserve">999224906423818	</t>
  </si>
  <si>
    <t>[马卡蒂]阿尔法公寓式酒店 (多用途酒店)(The Alpha Suites (Multi-use Hotel))(44696032)</t>
  </si>
  <si>
    <t>两卧套房&lt;2人入住&gt;&lt;不退款&gt;</t>
  </si>
  <si>
    <t>DELA CRUZ/ELMO HUMADY</t>
  </si>
  <si>
    <t xml:space="preserve">3538759	</t>
  </si>
  <si>
    <t xml:space="preserve">169878	</t>
  </si>
  <si>
    <t xml:space="preserve">999224910572900	</t>
  </si>
  <si>
    <t>[八打灵再也]皇家朱兰白沙罗酒店(Royale Chulan Damansara)(37225853)</t>
  </si>
  <si>
    <t>高级房&lt;2人入住&gt;&lt;不退款&gt;</t>
  </si>
  <si>
    <t>THALDIRI/MUHAMMAD HANAFI</t>
  </si>
  <si>
    <t xml:space="preserve">3539304	</t>
  </si>
  <si>
    <t xml:space="preserve">623912	</t>
  </si>
  <si>
    <t xml:space="preserve">999224914433859	</t>
  </si>
  <si>
    <t>[牛汝莪]兰花住宿(Anggerik Lodging)(39620657)</t>
  </si>
  <si>
    <t>邦加瑞亚室&lt;2人入住&gt;&lt;不退款&gt;</t>
  </si>
  <si>
    <t>ISMAIL/MOHD AZMAN</t>
  </si>
  <si>
    <t xml:space="preserve">3539799	</t>
  </si>
  <si>
    <t xml:space="preserve">|33387377	</t>
  </si>
  <si>
    <t>,</t>
  </si>
  <si>
    <t>USD 851.04</t>
  </si>
  <si>
    <t>A230627092811911</t>
  </si>
  <si>
    <t>A230627092923911</t>
  </si>
  <si>
    <t>USD / HKD 当前参考汇率: 7.83262</t>
  </si>
  <si>
    <t>总计：851.04 USD/
6665.87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</si>
  <si>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</si>
  <si>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</si>
  <si>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</si>
  <si>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</si>
  <si>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</si>
  <si>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</si>
  <si>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</si>
  <si>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</si>
  <si>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</si>
  <si>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</si>
  <si>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</si>
  <si>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</si>
  <si>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</si>
  <si>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</si>
  <si>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</si>
  <si>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</si>
  <si>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</si>
  <si>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</si>
  <si>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</si>
  <si>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2023-06-23</t>
  </si>
  <si>
    <t>3539799</t>
  </si>
  <si>
    <t>兰花住宿</t>
  </si>
  <si>
    <t>ISMAIL MOHD AZMAN</t>
  </si>
  <si>
    <t>2023-06-24</t>
  </si>
  <si>
    <t>退房日周结</t>
  </si>
  <si>
    <t>200.07</t>
  </si>
  <si>
    <t>27.80</t>
  </si>
  <si>
    <t>0</t>
  </si>
  <si>
    <t>0.00</t>
  </si>
  <si>
    <t>携程盛景国际直连</t>
  </si>
  <si>
    <t>01.010677</t>
  </si>
  <si>
    <t>2023-06-23 00:10:06</t>
  </si>
  <si>
    <t>否</t>
  </si>
  <si>
    <t>汇智国际旅游发展有限公司</t>
  </si>
  <si>
    <t>直连</t>
  </si>
  <si>
    <t>马来西亚</t>
  </si>
  <si>
    <t>2023-06-22</t>
  </si>
  <si>
    <t>3539304</t>
  </si>
  <si>
    <t>吉隆坡白沙罗皇家朱兰酒店</t>
  </si>
  <si>
    <t>THALDIRI MUHAMMAD HANAFI</t>
  </si>
  <si>
    <t>385.03</t>
  </si>
  <si>
    <t>53.50</t>
  </si>
  <si>
    <t>2023-06-23 09:20:57</t>
  </si>
  <si>
    <t>直采</t>
  </si>
  <si>
    <t>3538759</t>
  </si>
  <si>
    <t>阿尔法公寓式酒店</t>
  </si>
  <si>
    <t>DELA CRUZ ELMO HUMADY</t>
  </si>
  <si>
    <t>1082.99</t>
  </si>
  <si>
    <t>150.48</t>
  </si>
  <si>
    <t>2023-06-23 08:45:09</t>
  </si>
  <si>
    <t>菲律宾</t>
  </si>
  <si>
    <t>2023-06-21</t>
  </si>
  <si>
    <t>3534065</t>
  </si>
  <si>
    <t>科伦曼谷酒店</t>
  </si>
  <si>
    <t>XU SHAOKUN</t>
  </si>
  <si>
    <t>629.98</t>
  </si>
  <si>
    <t>87.48</t>
  </si>
  <si>
    <t>2023-06-22 16:23:17</t>
  </si>
  <si>
    <t>泰国</t>
  </si>
  <si>
    <t>3533848</t>
  </si>
  <si>
    <t>LIU BOYU</t>
  </si>
  <si>
    <t>2023-06-21 17:42:55</t>
  </si>
  <si>
    <t>2023-06-20</t>
  </si>
  <si>
    <t>3529319</t>
  </si>
  <si>
    <t>大宏酒店</t>
  </si>
  <si>
    <t>RAMLI KAMALIA</t>
  </si>
  <si>
    <t>611.96</t>
  </si>
  <si>
    <t>85.24</t>
  </si>
  <si>
    <t>2023-06-20 18:04:37</t>
  </si>
  <si>
    <t>2023-06-13</t>
  </si>
  <si>
    <t>3500430</t>
  </si>
  <si>
    <t>曼谷瑞博朗得酒店</t>
  </si>
  <si>
    <t>KIM JINYOUNG</t>
  </si>
  <si>
    <t>329.99</t>
  </si>
  <si>
    <t>46.06</t>
  </si>
  <si>
    <t>2023-06-14 11:09:34</t>
  </si>
  <si>
    <t>2023-04-30</t>
  </si>
  <si>
    <t>3309420</t>
  </si>
  <si>
    <t>拉雅古迹酒店 (SHA Extra Plus)</t>
  </si>
  <si>
    <t>XUE YUE,FU YIXUE</t>
  </si>
  <si>
    <t>2171.53</t>
  </si>
  <si>
    <t>313.00</t>
  </si>
  <si>
    <t>2023-05-01 12:25:38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</si>
</sst>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10</xdr:col>
      <xdr:colOff>228600</xdr:colOff>
      <xdr:row>25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91840"/>
          <a:ext cx="7391400" cy="13639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45100</v>
      </c>
      <c r="G2" s="6">
        <v>45101</v>
      </c>
      <c r="H2" s="4">
        <v>1</v>
      </c>
      <c r="I2" s="4">
        <v>1</v>
      </c>
      <c r="J2" s="4">
        <v>1</v>
      </c>
      <c r="K2" s="4" t="s">
        <v>30</v>
      </c>
      <c r="L2" s="4">
        <v>313</v>
      </c>
      <c r="M2" s="4">
        <v>313</v>
      </c>
      <c r="N2" s="4" t="s">
        <v>31</v>
      </c>
      <c r="O2" s="4" t="s">
        <v>32</v>
      </c>
      <c r="P2" s="4" t="s">
        <v>33</v>
      </c>
      <c r="Q2" s="4">
        <v>0</v>
      </c>
      <c r="R2" s="7">
        <v>45046</v>
      </c>
      <c r="S2" s="6">
        <v>45104</v>
      </c>
      <c r="T2" s="4" t="s">
        <v>34</v>
      </c>
      <c r="U2" s="4">
        <v>313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45100</v>
      </c>
      <c r="G3" s="6">
        <v>45101</v>
      </c>
      <c r="H3" s="4">
        <v>1</v>
      </c>
      <c r="I3" s="4">
        <v>1</v>
      </c>
      <c r="J3" s="4">
        <v>1</v>
      </c>
      <c r="K3" s="4" t="s">
        <v>30</v>
      </c>
      <c r="L3" s="4">
        <v>46.06</v>
      </c>
      <c r="M3" s="4">
        <v>46.06</v>
      </c>
      <c r="N3" s="4" t="s">
        <v>40</v>
      </c>
      <c r="O3" s="4" t="s">
        <v>32</v>
      </c>
      <c r="P3" s="4" t="s">
        <v>33</v>
      </c>
      <c r="Q3" s="4">
        <v>0</v>
      </c>
      <c r="R3" s="7">
        <v>45090.0000115741</v>
      </c>
      <c r="S3" s="6">
        <v>45104</v>
      </c>
      <c r="T3" s="4" t="s">
        <v>34</v>
      </c>
      <c r="U3" s="4">
        <v>46.06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45099</v>
      </c>
      <c r="G4" s="6">
        <v>45101</v>
      </c>
      <c r="H4" s="4">
        <v>1</v>
      </c>
      <c r="I4" s="4">
        <v>2</v>
      </c>
      <c r="J4" s="4">
        <v>2</v>
      </c>
      <c r="K4" s="4" t="s">
        <v>30</v>
      </c>
      <c r="L4" s="4">
        <v>85.24</v>
      </c>
      <c r="M4" s="4">
        <v>85.24</v>
      </c>
      <c r="N4" s="4" t="s">
        <v>46</v>
      </c>
      <c r="O4" s="4" t="s">
        <v>32</v>
      </c>
      <c r="P4" s="4" t="s">
        <v>33</v>
      </c>
      <c r="Q4" s="4">
        <v>0</v>
      </c>
      <c r="R4" s="7">
        <v>45097.0000115741</v>
      </c>
      <c r="S4" s="6">
        <v>45104</v>
      </c>
      <c r="T4" s="4" t="s">
        <v>34</v>
      </c>
      <c r="U4" s="4">
        <v>85.24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45100</v>
      </c>
      <c r="G5" s="6">
        <v>45101</v>
      </c>
      <c r="H5" s="4">
        <v>1</v>
      </c>
      <c r="I5" s="4">
        <v>1</v>
      </c>
      <c r="J5" s="4">
        <v>1</v>
      </c>
      <c r="K5" s="4" t="s">
        <v>30</v>
      </c>
      <c r="L5" s="4">
        <v>87.48</v>
      </c>
      <c r="M5" s="4">
        <v>87.48</v>
      </c>
      <c r="N5" s="4" t="s">
        <v>52</v>
      </c>
      <c r="O5" s="4" t="s">
        <v>32</v>
      </c>
      <c r="P5" s="4" t="s">
        <v>33</v>
      </c>
      <c r="Q5" s="4">
        <v>0</v>
      </c>
      <c r="R5" s="7">
        <v>45098.0000115741</v>
      </c>
      <c r="S5" s="6">
        <v>45104</v>
      </c>
      <c r="T5" s="4" t="s">
        <v>34</v>
      </c>
      <c r="U5" s="4">
        <v>87.48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45100</v>
      </c>
      <c r="G6" s="6">
        <v>45101</v>
      </c>
      <c r="H6" s="4">
        <v>1</v>
      </c>
      <c r="I6" s="4">
        <v>1</v>
      </c>
      <c r="J6" s="4">
        <v>1</v>
      </c>
      <c r="K6" s="4" t="s">
        <v>30</v>
      </c>
      <c r="L6" s="4">
        <v>87.48</v>
      </c>
      <c r="M6" s="4">
        <v>87.48</v>
      </c>
      <c r="N6" s="4" t="s">
        <v>56</v>
      </c>
      <c r="O6" s="4" t="s">
        <v>32</v>
      </c>
      <c r="P6" s="4" t="s">
        <v>33</v>
      </c>
      <c r="Q6" s="4">
        <v>0</v>
      </c>
      <c r="R6" s="7">
        <v>45098.0000115741</v>
      </c>
      <c r="S6" s="6">
        <v>45104</v>
      </c>
      <c r="T6" s="4" t="s">
        <v>34</v>
      </c>
      <c r="U6" s="4">
        <v>87.48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45100</v>
      </c>
      <c r="G7" s="6">
        <v>45101</v>
      </c>
      <c r="H7" s="4">
        <v>1</v>
      </c>
      <c r="I7" s="4">
        <v>1</v>
      </c>
      <c r="J7" s="4">
        <v>1</v>
      </c>
      <c r="K7" s="4" t="s">
        <v>30</v>
      </c>
      <c r="L7" s="4">
        <v>150.48</v>
      </c>
      <c r="M7" s="4">
        <v>150.48</v>
      </c>
      <c r="N7" s="4" t="s">
        <v>62</v>
      </c>
      <c r="O7" s="4" t="s">
        <v>32</v>
      </c>
      <c r="P7" s="4" t="s">
        <v>33</v>
      </c>
      <c r="Q7" s="4">
        <v>0</v>
      </c>
      <c r="R7" s="7">
        <v>45099.0000115741</v>
      </c>
      <c r="S7" s="6">
        <v>45104</v>
      </c>
      <c r="T7" s="4" t="s">
        <v>34</v>
      </c>
      <c r="U7" s="4">
        <v>150.48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45100</v>
      </c>
      <c r="G8" s="6">
        <v>45101</v>
      </c>
      <c r="H8" s="4">
        <v>1</v>
      </c>
      <c r="I8" s="4">
        <v>1</v>
      </c>
      <c r="J8" s="4">
        <v>1</v>
      </c>
      <c r="K8" s="4" t="s">
        <v>30</v>
      </c>
      <c r="L8" s="4">
        <v>53.5</v>
      </c>
      <c r="M8" s="4">
        <v>53.5</v>
      </c>
      <c r="N8" s="4" t="s">
        <v>68</v>
      </c>
      <c r="O8" s="4" t="s">
        <v>32</v>
      </c>
      <c r="P8" s="4" t="s">
        <v>33</v>
      </c>
      <c r="Q8" s="4">
        <v>0</v>
      </c>
      <c r="R8" s="7">
        <v>45099.0000115741</v>
      </c>
      <c r="S8" s="6">
        <v>45104</v>
      </c>
      <c r="T8" s="4" t="s">
        <v>34</v>
      </c>
      <c r="U8" s="4">
        <v>53.5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45100</v>
      </c>
      <c r="G9" s="6">
        <v>45101</v>
      </c>
      <c r="H9" s="4">
        <v>1</v>
      </c>
      <c r="I9" s="4">
        <v>1</v>
      </c>
      <c r="J9" s="4">
        <v>1</v>
      </c>
      <c r="K9" s="4" t="s">
        <v>30</v>
      </c>
      <c r="L9" s="4">
        <v>27.8</v>
      </c>
      <c r="M9" s="4">
        <v>27.8</v>
      </c>
      <c r="N9" s="4" t="s">
        <v>74</v>
      </c>
      <c r="O9" s="4" t="s">
        <v>32</v>
      </c>
      <c r="P9" s="4" t="s">
        <v>33</v>
      </c>
      <c r="Q9" s="4">
        <v>0</v>
      </c>
      <c r="R9" s="7">
        <v>45100</v>
      </c>
      <c r="S9" s="6">
        <v>45104</v>
      </c>
      <c r="T9" s="4" t="s">
        <v>34</v>
      </c>
      <c r="U9" s="4">
        <v>27.8</v>
      </c>
      <c r="V9" s="4">
        <v>0</v>
      </c>
      <c r="W9" s="4">
        <v>0</v>
      </c>
      <c r="X9" s="4" t="s">
        <v>75</v>
      </c>
      <c r="Y9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4" sqref="A14:C17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23940658003</v>
      </c>
      <c r="B2" s="6">
        <v>45100</v>
      </c>
      <c r="C2" s="6">
        <v>45101</v>
      </c>
      <c r="D2" s="4">
        <v>313</v>
      </c>
      <c r="E2" s="4" t="str">
        <f>VLOOKUP(A2,HOP!A:L,12,0)</f>
        <v>313.00</v>
      </c>
      <c r="F2" s="4" t="str">
        <f>VLOOKUP(A2,HOP!A:C,3,0)</f>
        <v>3309420</v>
      </c>
      <c r="G2" s="4">
        <f>D2-E2</f>
        <v>0</v>
      </c>
      <c r="H2" s="4" t="str">
        <f>$H$1&amp;F2</f>
        <v>,3309420</v>
      </c>
      <c r="I2" s="4" t="str">
        <f>VLOOKUP(A2,HOP!A:U,21,0)</f>
        <v>直采</v>
      </c>
    </row>
    <row r="3" s="4" customFormat="1" spans="1:9">
      <c r="A3" s="5">
        <v>999224753138918</v>
      </c>
      <c r="B3" s="6">
        <v>45100</v>
      </c>
      <c r="C3" s="6">
        <v>45101</v>
      </c>
      <c r="D3" s="4">
        <v>46.06</v>
      </c>
      <c r="E3" s="4" t="str">
        <f>VLOOKUP(A3,HOP!A:L,12,0)</f>
        <v>46.06</v>
      </c>
      <c r="F3" s="4" t="str">
        <f>VLOOKUP(A3,HOP!A:C,3,0)</f>
        <v>3500430</v>
      </c>
      <c r="G3" s="4">
        <f t="shared" ref="G3:G9" si="0">D3-E3</f>
        <v>0</v>
      </c>
      <c r="H3" s="4" t="str">
        <f t="shared" ref="H3:H9" si="1">$H$1&amp;F3</f>
        <v>,3500430</v>
      </c>
      <c r="I3" s="4" t="str">
        <f>VLOOKUP(A3,HOP!A:U,21,0)</f>
        <v>直采</v>
      </c>
    </row>
    <row r="4" s="4" customFormat="1" spans="1:9">
      <c r="A4" s="5">
        <v>999224870673482</v>
      </c>
      <c r="B4" s="6">
        <v>45099</v>
      </c>
      <c r="C4" s="6">
        <v>45101</v>
      </c>
      <c r="D4" s="4">
        <v>85.24</v>
      </c>
      <c r="E4" s="4" t="str">
        <f>VLOOKUP(A4,HOP!A:L,12,0)</f>
        <v>85.24</v>
      </c>
      <c r="F4" s="4" t="str">
        <f>VLOOKUP(A4,HOP!A:C,3,0)</f>
        <v>3529319</v>
      </c>
      <c r="G4" s="4">
        <f t="shared" si="0"/>
        <v>0</v>
      </c>
      <c r="H4" s="4" t="str">
        <f t="shared" si="1"/>
        <v>,3529319</v>
      </c>
      <c r="I4" s="4" t="str">
        <f>VLOOKUP(A4,HOP!A:U,21,0)</f>
        <v>直采</v>
      </c>
    </row>
    <row r="5" s="4" customFormat="1" spans="1:9">
      <c r="A5" s="5">
        <v>999224887658481</v>
      </c>
      <c r="B5" s="6">
        <v>45100</v>
      </c>
      <c r="C5" s="6">
        <v>45101</v>
      </c>
      <c r="D5" s="4">
        <v>87.48</v>
      </c>
      <c r="E5" s="4" t="str">
        <f>VLOOKUP(A5,HOP!A:L,12,0)</f>
        <v>87.48</v>
      </c>
      <c r="F5" s="4" t="str">
        <f>VLOOKUP(A5,HOP!A:C,3,0)</f>
        <v>3533848</v>
      </c>
      <c r="G5" s="4">
        <f t="shared" si="0"/>
        <v>0</v>
      </c>
      <c r="H5" s="4" t="str">
        <f t="shared" si="1"/>
        <v>,3533848</v>
      </c>
      <c r="I5" s="4" t="str">
        <f>VLOOKUP(A5,HOP!A:U,21,0)</f>
        <v>直采</v>
      </c>
    </row>
    <row r="6" s="4" customFormat="1" spans="1:9">
      <c r="A6" s="5">
        <v>24888144811</v>
      </c>
      <c r="B6" s="6">
        <v>45100</v>
      </c>
      <c r="C6" s="6">
        <v>45101</v>
      </c>
      <c r="D6" s="4">
        <v>87.48</v>
      </c>
      <c r="E6" s="4" t="str">
        <f>VLOOKUP(A6,HOP!A:L,12,0)</f>
        <v>87.48</v>
      </c>
      <c r="F6" s="4" t="str">
        <f>VLOOKUP(A6,HOP!A:C,3,0)</f>
        <v>3534065</v>
      </c>
      <c r="G6" s="4">
        <f t="shared" si="0"/>
        <v>0</v>
      </c>
      <c r="H6" s="4" t="str">
        <f t="shared" si="1"/>
        <v>,3534065</v>
      </c>
      <c r="I6" s="4" t="str">
        <f>VLOOKUP(A6,HOP!A:U,21,0)</f>
        <v>直采</v>
      </c>
    </row>
    <row r="7" s="4" customFormat="1" spans="1:9">
      <c r="A7" s="5">
        <v>999224906423818</v>
      </c>
      <c r="B7" s="6">
        <v>45100</v>
      </c>
      <c r="C7" s="6">
        <v>45101</v>
      </c>
      <c r="D7" s="4">
        <v>150.48</v>
      </c>
      <c r="E7" s="4" t="str">
        <f>VLOOKUP(A7,HOP!A:L,12,0)</f>
        <v>150.48</v>
      </c>
      <c r="F7" s="4" t="str">
        <f>VLOOKUP(A7,HOP!A:C,3,0)</f>
        <v>3538759</v>
      </c>
      <c r="G7" s="4">
        <f t="shared" si="0"/>
        <v>0</v>
      </c>
      <c r="H7" s="4" t="str">
        <f t="shared" si="1"/>
        <v>,3538759</v>
      </c>
      <c r="I7" s="4" t="str">
        <f>VLOOKUP(A7,HOP!A:U,21,0)</f>
        <v>直采</v>
      </c>
    </row>
    <row r="8" s="4" customFormat="1" spans="1:9">
      <c r="A8" s="5">
        <v>999224910572900</v>
      </c>
      <c r="B8" s="6">
        <v>45100</v>
      </c>
      <c r="C8" s="6">
        <v>45101</v>
      </c>
      <c r="D8" s="4">
        <v>53.5</v>
      </c>
      <c r="E8" s="4" t="str">
        <f>VLOOKUP(A8,HOP!A:L,12,0)</f>
        <v>53.50</v>
      </c>
      <c r="F8" s="4" t="str">
        <f>VLOOKUP(A8,HOP!A:C,3,0)</f>
        <v>3539304</v>
      </c>
      <c r="G8" s="4">
        <f t="shared" si="0"/>
        <v>0</v>
      </c>
      <c r="H8" s="4" t="str">
        <f t="shared" si="1"/>
        <v>,3539304</v>
      </c>
      <c r="I8" s="4" t="str">
        <f>VLOOKUP(A8,HOP!A:U,21,0)</f>
        <v>直采</v>
      </c>
    </row>
    <row r="9" s="4" customFormat="1" spans="1:9">
      <c r="A9" s="5">
        <v>999224914433859</v>
      </c>
      <c r="B9" s="6">
        <v>45100</v>
      </c>
      <c r="C9" s="6">
        <v>45101</v>
      </c>
      <c r="D9" s="4">
        <v>27.8</v>
      </c>
      <c r="E9" s="4" t="str">
        <f>VLOOKUP(A9,HOP!A:L,12,0)</f>
        <v>27.80</v>
      </c>
      <c r="F9" s="4" t="str">
        <f>VLOOKUP(A9,HOP!A:C,3,0)</f>
        <v>3539799</v>
      </c>
      <c r="G9" s="4">
        <f t="shared" si="0"/>
        <v>0</v>
      </c>
      <c r="H9" s="4" t="str">
        <f t="shared" si="1"/>
        <v>,3539799</v>
      </c>
      <c r="I9" s="4" t="str">
        <f>VLOOKUP(A9,HOP!A:U,21,0)</f>
        <v>直连</v>
      </c>
    </row>
    <row r="11" spans="4:4">
      <c r="D11" s="4">
        <f>SUM(D2:D10)</f>
        <v>851.04</v>
      </c>
    </row>
    <row r="12" spans="4:4">
      <c r="D12" s="4" t="s">
        <v>78</v>
      </c>
    </row>
    <row r="14" spans="1:3">
      <c r="A14" s="4" t="s">
        <v>79</v>
      </c>
      <c r="B14" s="4">
        <v>823.24</v>
      </c>
      <c r="C14" s="4">
        <v>6448.13</v>
      </c>
    </row>
    <row r="15" spans="1:3">
      <c r="A15" s="4" t="s">
        <v>80</v>
      </c>
      <c r="B15" s="4">
        <v>27.8</v>
      </c>
      <c r="C15" s="4">
        <v>217.74</v>
      </c>
    </row>
    <row r="16" spans="1:3">
      <c r="A16" s="4" t="s">
        <v>81</v>
      </c>
      <c r="B16" s="4">
        <f>SUM(B14:B15)</f>
        <v>851.04</v>
      </c>
      <c r="C16" s="4">
        <f>SUM(C14:C15)</f>
        <v>6665.87</v>
      </c>
    </row>
    <row r="17" spans="1:1">
      <c r="A17" s="4" t="s">
        <v>82</v>
      </c>
    </row>
  </sheetData>
  <autoFilter ref="A1:X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6" sqref="D1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83</v>
      </c>
      <c r="B1" s="2" t="s">
        <v>84</v>
      </c>
      <c r="C1" s="2" t="s">
        <v>85</v>
      </c>
      <c r="D1" s="2" t="s">
        <v>86</v>
      </c>
      <c r="E1" s="2" t="s">
        <v>13</v>
      </c>
      <c r="F1" s="2" t="s">
        <v>5</v>
      </c>
      <c r="G1" s="2" t="s">
        <v>6</v>
      </c>
      <c r="H1" s="2" t="s">
        <v>87</v>
      </c>
      <c r="I1" s="2" t="s">
        <v>88</v>
      </c>
      <c r="J1" s="2" t="s">
        <v>89</v>
      </c>
      <c r="K1" s="2" t="s">
        <v>90</v>
      </c>
      <c r="L1" s="2" t="s">
        <v>91</v>
      </c>
      <c r="M1" s="2" t="s">
        <v>92</v>
      </c>
      <c r="N1" s="2" t="s">
        <v>93</v>
      </c>
      <c r="O1" s="2" t="s">
        <v>94</v>
      </c>
      <c r="P1" s="2" t="s">
        <v>95</v>
      </c>
      <c r="Q1" s="2" t="s">
        <v>96</v>
      </c>
      <c r="R1" s="2" t="s">
        <v>97</v>
      </c>
      <c r="S1" s="2" t="s">
        <v>98</v>
      </c>
      <c r="T1" s="2" t="s">
        <v>99</v>
      </c>
      <c r="U1" s="2" t="s">
        <v>100</v>
      </c>
      <c r="V1" s="2" t="s">
        <v>101</v>
      </c>
    </row>
    <row r="2" s="1" customFormat="1" spans="1:22">
      <c r="A2" s="3">
        <v>999224914433859</v>
      </c>
      <c r="B2" s="1" t="s">
        <v>102</v>
      </c>
      <c r="C2" s="1" t="s">
        <v>103</v>
      </c>
      <c r="D2" s="1" t="s">
        <v>104</v>
      </c>
      <c r="E2" s="1" t="s">
        <v>105</v>
      </c>
      <c r="F2" s="1" t="s">
        <v>102</v>
      </c>
      <c r="G2" s="1" t="s">
        <v>106</v>
      </c>
      <c r="H2" s="1" t="s">
        <v>107</v>
      </c>
      <c r="I2" s="1" t="s">
        <v>108</v>
      </c>
      <c r="J2" s="1" t="s">
        <v>30</v>
      </c>
      <c r="K2" s="1" t="s">
        <v>109</v>
      </c>
      <c r="L2" s="1" t="s">
        <v>109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  <c r="U2" s="1" t="s">
        <v>117</v>
      </c>
      <c r="V2" s="1" t="s">
        <v>118</v>
      </c>
    </row>
    <row r="3" s="1" customFormat="1" spans="1:22">
      <c r="A3" s="3">
        <v>999224910572900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102</v>
      </c>
      <c r="G3" s="1" t="s">
        <v>106</v>
      </c>
      <c r="H3" s="1" t="s">
        <v>107</v>
      </c>
      <c r="I3" s="1" t="s">
        <v>123</v>
      </c>
      <c r="J3" s="1" t="s">
        <v>30</v>
      </c>
      <c r="K3" s="1" t="s">
        <v>124</v>
      </c>
      <c r="L3" s="1" t="s">
        <v>124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125</v>
      </c>
      <c r="S3" s="1" t="s">
        <v>115</v>
      </c>
      <c r="T3" s="1" t="s">
        <v>116</v>
      </c>
      <c r="U3" s="1" t="s">
        <v>126</v>
      </c>
      <c r="V3" s="1" t="s">
        <v>118</v>
      </c>
    </row>
    <row r="4" s="1" customFormat="1" spans="1:22">
      <c r="A4" s="3">
        <v>999224906423818</v>
      </c>
      <c r="B4" s="1" t="s">
        <v>119</v>
      </c>
      <c r="C4" s="1" t="s">
        <v>127</v>
      </c>
      <c r="D4" s="1" t="s">
        <v>128</v>
      </c>
      <c r="E4" s="1" t="s">
        <v>129</v>
      </c>
      <c r="F4" s="1" t="s">
        <v>102</v>
      </c>
      <c r="G4" s="1" t="s">
        <v>106</v>
      </c>
      <c r="H4" s="1" t="s">
        <v>107</v>
      </c>
      <c r="I4" s="1" t="s">
        <v>130</v>
      </c>
      <c r="J4" s="1" t="s">
        <v>30</v>
      </c>
      <c r="K4" s="1" t="s">
        <v>131</v>
      </c>
      <c r="L4" s="1" t="s">
        <v>131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113</v>
      </c>
      <c r="R4" s="1" t="s">
        <v>132</v>
      </c>
      <c r="S4" s="1" t="s">
        <v>115</v>
      </c>
      <c r="T4" s="1" t="s">
        <v>116</v>
      </c>
      <c r="U4" s="1" t="s">
        <v>126</v>
      </c>
      <c r="V4" s="1" t="s">
        <v>133</v>
      </c>
    </row>
    <row r="5" s="1" customFormat="1" spans="1:22">
      <c r="A5" s="3">
        <v>24888144811</v>
      </c>
      <c r="B5" s="1" t="s">
        <v>134</v>
      </c>
      <c r="C5" s="1" t="s">
        <v>135</v>
      </c>
      <c r="D5" s="1" t="s">
        <v>136</v>
      </c>
      <c r="E5" s="1" t="s">
        <v>137</v>
      </c>
      <c r="F5" s="1" t="s">
        <v>102</v>
      </c>
      <c r="G5" s="1" t="s">
        <v>106</v>
      </c>
      <c r="H5" s="1" t="s">
        <v>107</v>
      </c>
      <c r="I5" s="1" t="s">
        <v>138</v>
      </c>
      <c r="J5" s="1" t="s">
        <v>30</v>
      </c>
      <c r="K5" s="1" t="s">
        <v>139</v>
      </c>
      <c r="L5" s="1" t="s">
        <v>139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113</v>
      </c>
      <c r="R5" s="1" t="s">
        <v>140</v>
      </c>
      <c r="S5" s="1" t="s">
        <v>115</v>
      </c>
      <c r="T5" s="1" t="s">
        <v>116</v>
      </c>
      <c r="U5" s="1" t="s">
        <v>126</v>
      </c>
      <c r="V5" s="1" t="s">
        <v>141</v>
      </c>
    </row>
    <row r="6" s="1" customFormat="1" spans="1:22">
      <c r="A6" s="3">
        <v>999224887658481</v>
      </c>
      <c r="B6" s="1" t="s">
        <v>134</v>
      </c>
      <c r="C6" s="1" t="s">
        <v>142</v>
      </c>
      <c r="D6" s="1" t="s">
        <v>136</v>
      </c>
      <c r="E6" s="1" t="s">
        <v>143</v>
      </c>
      <c r="F6" s="1" t="s">
        <v>102</v>
      </c>
      <c r="G6" s="1" t="s">
        <v>106</v>
      </c>
      <c r="H6" s="1" t="s">
        <v>107</v>
      </c>
      <c r="I6" s="1" t="s">
        <v>138</v>
      </c>
      <c r="J6" s="1" t="s">
        <v>30</v>
      </c>
      <c r="K6" s="1" t="s">
        <v>139</v>
      </c>
      <c r="L6" s="1" t="s">
        <v>139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113</v>
      </c>
      <c r="R6" s="1" t="s">
        <v>144</v>
      </c>
      <c r="S6" s="1" t="s">
        <v>115</v>
      </c>
      <c r="T6" s="1" t="s">
        <v>116</v>
      </c>
      <c r="U6" s="1" t="s">
        <v>126</v>
      </c>
      <c r="V6" s="1" t="s">
        <v>141</v>
      </c>
    </row>
    <row r="7" s="1" customFormat="1" spans="1:22">
      <c r="A7" s="3">
        <v>999224870673482</v>
      </c>
      <c r="B7" s="1" t="s">
        <v>145</v>
      </c>
      <c r="C7" s="1" t="s">
        <v>146</v>
      </c>
      <c r="D7" s="1" t="s">
        <v>147</v>
      </c>
      <c r="E7" s="1" t="s">
        <v>148</v>
      </c>
      <c r="F7" s="1" t="s">
        <v>119</v>
      </c>
      <c r="G7" s="1" t="s">
        <v>106</v>
      </c>
      <c r="H7" s="1" t="s">
        <v>107</v>
      </c>
      <c r="I7" s="1" t="s">
        <v>149</v>
      </c>
      <c r="J7" s="1" t="s">
        <v>30</v>
      </c>
      <c r="K7" s="1" t="s">
        <v>150</v>
      </c>
      <c r="L7" s="1" t="s">
        <v>150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113</v>
      </c>
      <c r="R7" s="1" t="s">
        <v>151</v>
      </c>
      <c r="S7" s="1" t="s">
        <v>115</v>
      </c>
      <c r="T7" s="1" t="s">
        <v>116</v>
      </c>
      <c r="U7" s="1" t="s">
        <v>126</v>
      </c>
      <c r="V7" s="1" t="s">
        <v>118</v>
      </c>
    </row>
    <row r="8" s="1" customFormat="1" spans="1:22">
      <c r="A8" s="3">
        <v>999224753138918</v>
      </c>
      <c r="B8" s="1" t="s">
        <v>152</v>
      </c>
      <c r="C8" s="1" t="s">
        <v>153</v>
      </c>
      <c r="D8" s="1" t="s">
        <v>154</v>
      </c>
      <c r="E8" s="1" t="s">
        <v>155</v>
      </c>
      <c r="F8" s="1" t="s">
        <v>102</v>
      </c>
      <c r="G8" s="1" t="s">
        <v>106</v>
      </c>
      <c r="H8" s="1" t="s">
        <v>107</v>
      </c>
      <c r="I8" s="1" t="s">
        <v>156</v>
      </c>
      <c r="J8" s="1" t="s">
        <v>30</v>
      </c>
      <c r="K8" s="1" t="s">
        <v>157</v>
      </c>
      <c r="L8" s="1" t="s">
        <v>157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113</v>
      </c>
      <c r="R8" s="1" t="s">
        <v>158</v>
      </c>
      <c r="S8" s="1" t="s">
        <v>115</v>
      </c>
      <c r="T8" s="1" t="s">
        <v>116</v>
      </c>
      <c r="U8" s="1" t="s">
        <v>126</v>
      </c>
      <c r="V8" s="1" t="s">
        <v>141</v>
      </c>
    </row>
    <row r="9" s="1" customFormat="1" spans="1:22">
      <c r="A9" s="3">
        <v>23940658003</v>
      </c>
      <c r="B9" s="1" t="s">
        <v>159</v>
      </c>
      <c r="C9" s="1" t="s">
        <v>160</v>
      </c>
      <c r="D9" s="1" t="s">
        <v>161</v>
      </c>
      <c r="E9" s="1" t="s">
        <v>162</v>
      </c>
      <c r="F9" s="1" t="s">
        <v>102</v>
      </c>
      <c r="G9" s="1" t="s">
        <v>106</v>
      </c>
      <c r="H9" s="1" t="s">
        <v>107</v>
      </c>
      <c r="I9" s="1" t="s">
        <v>163</v>
      </c>
      <c r="J9" s="1" t="s">
        <v>30</v>
      </c>
      <c r="K9" s="1" t="s">
        <v>164</v>
      </c>
      <c r="L9" s="1" t="s">
        <v>164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113</v>
      </c>
      <c r="R9" s="1" t="s">
        <v>165</v>
      </c>
      <c r="S9" s="1" t="s">
        <v>115</v>
      </c>
      <c r="T9" s="1" t="s">
        <v>116</v>
      </c>
      <c r="U9" s="1" t="s">
        <v>126</v>
      </c>
      <c r="V9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2023-06-27T01:21:56Z</dcterms:created>
  <dcterms:modified xsi:type="dcterms:W3CDTF">2023-06-27T01:32:23Z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2E7F85DC514A47478AA5FF24843682C4_12</vt:lpwstr>
  </property>
  <property fmtid="{D5CDD505-2E9C-101B-9397-08002B2CF9AE}" pid="3" name="KSOProductBuildVer">
    <vt:lpwstr>2052-11.1.0.14309</vt:lpwstr>
  </property>
</Properties>
</file>