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<sst xmlns="http://schemas.openxmlformats.org/spreadsheetml/2006/main" count="342" uniqueCount="176">
  <si>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</si>
  <si>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</si>
  <si>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</si>
  <si>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</si>
  <si>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</si>
  <si>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</si>
  <si>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</si>
  <si>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</si>
  <si>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</si>
  <si>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</si>
  <si>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</si>
  <si>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</si>
  <si>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</si>
  <si>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</si>
  <si>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</si>
  <si>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</si>
  <si>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</si>
  <si>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</si>
  <si>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</si>
  <si>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</si>
  <si>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</si>
  <si>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</si>
  <si>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</si>
  <si>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</si>
  <si>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</si>
  <si>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999222810017719	</t>
  </si>
  <si>
    <t>Ctrip</t>
  </si>
  <si>
    <t>正常</t>
  </si>
  <si>
    <t>[阿方索]双湖酒店(Twin Lakes Hotel)(39551265)</t>
  </si>
  <si>
    <t>高级房(至少连住2晚及以上)&lt;早餐&gt;</t>
  </si>
  <si>
    <t>USD</t>
  </si>
  <si>
    <t>Lloren/Antonio</t>
  </si>
  <si>
    <t>CA6352230703USD-W</t>
  </si>
  <si>
    <t>未提现</t>
  </si>
  <si>
    <t>携程开票</t>
  </si>
  <si>
    <t xml:space="preserve">3044427	</t>
  </si>
  <si>
    <t xml:space="preserve">41848	</t>
  </si>
  <si>
    <t xml:space="preserve">999224605463584	</t>
  </si>
  <si>
    <t>[曼谷]曼谷素坤逸航站 21 中心酒店(Grande Centre Point Hotel Terminal 21)(8628098)</t>
  </si>
  <si>
    <t>豪华尊贵房(至少连住2晚及以上)&lt;早餐&gt;</t>
  </si>
  <si>
    <t>LAI/SIU WAI,HUI/YIK PIU</t>
  </si>
  <si>
    <t xml:space="preserve">3463214	</t>
  </si>
  <si>
    <t xml:space="preserve">430733	</t>
  </si>
  <si>
    <t xml:space="preserve">999224821582598	</t>
  </si>
  <si>
    <t>[曼谷]曼谷素坤逸 15 瑞享饭店(Mövenpick Hotel Sukhumvit 15 Bangkok)(23861570)</t>
  </si>
  <si>
    <t>豪华双床房(至少连住2晚及以上)&lt;早餐&gt;</t>
  </si>
  <si>
    <t>MOON/JAEHYEOK</t>
  </si>
  <si>
    <t xml:space="preserve">3516320	</t>
  </si>
  <si>
    <t xml:space="preserve">722760	</t>
  </si>
  <si>
    <t xml:space="preserve">999224913840025	</t>
  </si>
  <si>
    <t>[普吉岛]普吉岛洲际丁索别墅度假村(Dinso Resort &amp; Villas Phuket, an IHG Hotel)(14215784)</t>
  </si>
  <si>
    <t>城景豪华房（2张单人床）(至少连住2晚及以上)&lt;早餐&gt;</t>
  </si>
  <si>
    <t>ZHOU/YUXING</t>
  </si>
  <si>
    <t xml:space="preserve">3539712	</t>
  </si>
  <si>
    <t xml:space="preserve">94056	</t>
  </si>
  <si>
    <t xml:space="preserve">999224939645887	</t>
  </si>
  <si>
    <t>高级特大床房(至少连住2晚及以上)&lt;早餐&gt;</t>
  </si>
  <si>
    <t>LAU/SIN TING ALICE</t>
  </si>
  <si>
    <t xml:space="preserve">3547101	</t>
  </si>
  <si>
    <t xml:space="preserve">724460	</t>
  </si>
  <si>
    <t xml:space="preserve">999224961244185	</t>
  </si>
  <si>
    <t>Xing/Fei,Chen/Juan</t>
  </si>
  <si>
    <t xml:space="preserve">3552363	</t>
  </si>
  <si>
    <t xml:space="preserve">95124	</t>
  </si>
  <si>
    <t xml:space="preserve">999225032227937	</t>
  </si>
  <si>
    <t>[曼谷]曼谷素坤逸 11 巷美居酒店(Mercure Bangkok Sukhumvit 11)(14971279)</t>
  </si>
  <si>
    <t>豪华特大床房(至少连住2晚及以上)&lt;早餐&gt;</t>
  </si>
  <si>
    <t>TONG/LING</t>
  </si>
  <si>
    <t xml:space="preserve">3570710	</t>
  </si>
  <si>
    <t xml:space="preserve">497912	</t>
  </si>
  <si>
    <t xml:space="preserve">999225033124929	</t>
  </si>
  <si>
    <t>[八打灵再也]皇家朱兰白沙罗酒店(Royale Chulan Damansara)(15679881)</t>
  </si>
  <si>
    <t>高级房(至少连住2晚及以上)</t>
  </si>
  <si>
    <t>Mohamad/Noor Azlan Shah</t>
  </si>
  <si>
    <t xml:space="preserve">	</t>
  </si>
  <si>
    <t xml:space="preserve">624668	</t>
  </si>
  <si>
    <t>,</t>
  </si>
  <si>
    <t>USD 2260.2</t>
  </si>
  <si>
    <t>A230703092919911</t>
  </si>
  <si>
    <t>USD / THB 当前参考汇率: 35.312</t>
  </si>
  <si>
    <t>总计：2260.2 USD/
79812.18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</si>
  <si>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</si>
  <si>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</si>
  <si>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</si>
  <si>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</si>
  <si>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</si>
  <si>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</si>
  <si>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</si>
  <si>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</si>
  <si>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</si>
  <si>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</si>
  <si>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</si>
  <si>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</si>
  <si>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</si>
  <si>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</si>
  <si>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</si>
  <si>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</si>
  <si>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</si>
  <si>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</si>
  <si>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</si>
  <si>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</si>
  <si>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3570857</t>
  </si>
  <si>
    <t>吉隆坡白沙罗皇家朱兰酒店</t>
  </si>
  <si>
    <t>Mohamad Noor Azlan Shah</t>
  </si>
  <si>
    <t>2023-06-30</t>
  </si>
  <si>
    <t>2023-07-02</t>
  </si>
  <si>
    <t>退房日周结</t>
  </si>
  <si>
    <t>686.07</t>
  </si>
  <si>
    <t>94.50</t>
  </si>
  <si>
    <t>0</t>
  </si>
  <si>
    <t>0.00</t>
  </si>
  <si>
    <t>携程国际直连(CIT)</t>
  </si>
  <si>
    <t>01.011176</t>
  </si>
  <si>
    <t>2023-06-30 09:17:13</t>
  </si>
  <si>
    <t>否</t>
  </si>
  <si>
    <t>CIT(Thailand) CO,. Ltd</t>
  </si>
  <si>
    <t>直采</t>
  </si>
  <si>
    <t>马来西亚</t>
  </si>
  <si>
    <t>3570710</t>
  </si>
  <si>
    <t>曼谷素坤逸11号美居酒店</t>
  </si>
  <si>
    <t>TONG LING</t>
  </si>
  <si>
    <t>1276.02</t>
  </si>
  <si>
    <t>175.76</t>
  </si>
  <si>
    <t>2023-06-30 09:33:46</t>
  </si>
  <si>
    <t>泰国</t>
  </si>
  <si>
    <t>2023-06-26</t>
  </si>
  <si>
    <t>3552363</t>
  </si>
  <si>
    <t>丁索度假村</t>
  </si>
  <si>
    <t>Xing Fei,Chen Juan</t>
  </si>
  <si>
    <t>2023-06-27</t>
  </si>
  <si>
    <t>2244.12</t>
  </si>
  <si>
    <t>311.32</t>
  </si>
  <si>
    <t>2023-06-26 09:20:43</t>
  </si>
  <si>
    <t>2023-06-24</t>
  </si>
  <si>
    <t>3547101</t>
  </si>
  <si>
    <t>曼谷素坤逸 15 瑞享饭店 (SHA Plus+)</t>
  </si>
  <si>
    <t>LAU SIN TING ALICE</t>
  </si>
  <si>
    <t>1159.98</t>
  </si>
  <si>
    <t>160.92</t>
  </si>
  <si>
    <t>2023-06-25 14:35:20</t>
  </si>
  <si>
    <t>2023-06-22</t>
  </si>
  <si>
    <t>3539712</t>
  </si>
  <si>
    <t>ZHOU YUXING</t>
  </si>
  <si>
    <t>2023-06-28</t>
  </si>
  <si>
    <t>1122.00</t>
  </si>
  <si>
    <t>155.90</t>
  </si>
  <si>
    <t>2023-06-23 10:16:44</t>
  </si>
  <si>
    <t>999224888735564;;,</t>
  </si>
  <si>
    <t>2023-06-21</t>
  </si>
  <si>
    <t>3532293</t>
  </si>
  <si>
    <t>曼谷素坤逸航站 21 中心酒店 (政府卫生认证)</t>
  </si>
  <si>
    <t>chvag ya an</t>
  </si>
  <si>
    <t>2023-07-01</t>
  </si>
  <si>
    <t>RMB</t>
  </si>
  <si>
    <t>2023-06-22 20:50:05</t>
  </si>
  <si>
    <t>2023-06-17</t>
  </si>
  <si>
    <t>3516320</t>
  </si>
  <si>
    <t>MOON JAEHYEOK</t>
  </si>
  <si>
    <t>2492.11</t>
  </si>
  <si>
    <t>348.80</t>
  </si>
  <si>
    <t>2023-06-18 11:34:01</t>
  </si>
  <si>
    <t>2023-06-04</t>
  </si>
  <si>
    <t>3463214</t>
  </si>
  <si>
    <t>LAI SIU WAI,HUI YIK PIU</t>
  </si>
  <si>
    <t>3053.49</t>
  </si>
  <si>
    <t>429.00</t>
  </si>
  <si>
    <t>2023-06-05 13:04:33</t>
  </si>
  <si>
    <t>2023-02-19</t>
  </si>
  <si>
    <t>3044427</t>
  </si>
  <si>
    <t>双湖酒店</t>
  </si>
  <si>
    <t>Lloren Antonio</t>
  </si>
  <si>
    <t>2023-06-25</t>
  </si>
  <si>
    <t>4019.15</t>
  </si>
  <si>
    <t>584.00</t>
  </si>
  <si>
    <t>2023-02-23 16:40:21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</si>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</sst>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167640</xdr:colOff>
      <xdr:row>45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8960"/>
          <a:ext cx="10073640" cy="524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45102</v>
      </c>
      <c r="G2" s="6">
        <v>45104</v>
      </c>
      <c r="H2" s="4">
        <v>2</v>
      </c>
      <c r="I2" s="4">
        <v>2</v>
      </c>
      <c r="J2" s="4">
        <v>4</v>
      </c>
      <c r="K2" s="4" t="s">
        <v>30</v>
      </c>
      <c r="L2" s="4">
        <v>584</v>
      </c>
      <c r="M2" s="4">
        <v>584</v>
      </c>
      <c r="N2" s="4" t="s">
        <v>31</v>
      </c>
      <c r="O2" s="4" t="s">
        <v>32</v>
      </c>
      <c r="P2" s="4" t="s">
        <v>33</v>
      </c>
      <c r="Q2" s="4">
        <v>0</v>
      </c>
      <c r="R2" s="7">
        <v>44976</v>
      </c>
      <c r="S2" s="6">
        <v>45110</v>
      </c>
      <c r="T2" s="4" t="s">
        <v>34</v>
      </c>
      <c r="U2" s="4">
        <v>584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45106</v>
      </c>
      <c r="G3" s="6">
        <v>45109</v>
      </c>
      <c r="H3" s="4">
        <v>1</v>
      </c>
      <c r="I3" s="4">
        <v>3</v>
      </c>
      <c r="J3" s="4">
        <v>3</v>
      </c>
      <c r="K3" s="4" t="s">
        <v>30</v>
      </c>
      <c r="L3" s="4">
        <v>429</v>
      </c>
      <c r="M3" s="4">
        <v>429</v>
      </c>
      <c r="N3" s="4" t="s">
        <v>40</v>
      </c>
      <c r="O3" s="4" t="s">
        <v>32</v>
      </c>
      <c r="P3" s="4" t="s">
        <v>33</v>
      </c>
      <c r="Q3" s="4">
        <v>0</v>
      </c>
      <c r="R3" s="7">
        <v>45081</v>
      </c>
      <c r="S3" s="6">
        <v>45110</v>
      </c>
      <c r="T3" s="4" t="s">
        <v>34</v>
      </c>
      <c r="U3" s="4">
        <v>429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45103</v>
      </c>
      <c r="G4" s="6">
        <v>45107</v>
      </c>
      <c r="H4" s="4">
        <v>1</v>
      </c>
      <c r="I4" s="4">
        <v>4</v>
      </c>
      <c r="J4" s="4">
        <v>4</v>
      </c>
      <c r="K4" s="4" t="s">
        <v>30</v>
      </c>
      <c r="L4" s="4">
        <v>348.8</v>
      </c>
      <c r="M4" s="4">
        <v>348.8</v>
      </c>
      <c r="N4" s="4" t="s">
        <v>46</v>
      </c>
      <c r="O4" s="4" t="s">
        <v>32</v>
      </c>
      <c r="P4" s="4" t="s">
        <v>33</v>
      </c>
      <c r="Q4" s="4">
        <v>0</v>
      </c>
      <c r="R4" s="7">
        <v>45094</v>
      </c>
      <c r="S4" s="6">
        <v>45110</v>
      </c>
      <c r="T4" s="4" t="s">
        <v>34</v>
      </c>
      <c r="U4" s="4">
        <v>348.8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45103</v>
      </c>
      <c r="G5" s="6">
        <v>45105</v>
      </c>
      <c r="H5" s="4">
        <v>1</v>
      </c>
      <c r="I5" s="4">
        <v>2</v>
      </c>
      <c r="J5" s="4">
        <v>2</v>
      </c>
      <c r="K5" s="4" t="s">
        <v>30</v>
      </c>
      <c r="L5" s="4">
        <v>155.9</v>
      </c>
      <c r="M5" s="4">
        <v>155.9</v>
      </c>
      <c r="N5" s="4" t="s">
        <v>52</v>
      </c>
      <c r="O5" s="4" t="s">
        <v>32</v>
      </c>
      <c r="P5" s="4" t="s">
        <v>33</v>
      </c>
      <c r="Q5" s="4">
        <v>0</v>
      </c>
      <c r="R5" s="7">
        <v>45099.0000115741</v>
      </c>
      <c r="S5" s="6">
        <v>45110</v>
      </c>
      <c r="T5" s="4" t="s">
        <v>34</v>
      </c>
      <c r="U5" s="4">
        <v>155.9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45107</v>
      </c>
      <c r="G6" s="6">
        <v>45109</v>
      </c>
      <c r="H6" s="4">
        <v>1</v>
      </c>
      <c r="I6" s="4">
        <v>2</v>
      </c>
      <c r="J6" s="4">
        <v>2</v>
      </c>
      <c r="K6" s="4" t="s">
        <v>30</v>
      </c>
      <c r="L6" s="4">
        <v>160.92</v>
      </c>
      <c r="M6" s="4">
        <v>160.92</v>
      </c>
      <c r="N6" s="4" t="s">
        <v>57</v>
      </c>
      <c r="O6" s="4" t="s">
        <v>32</v>
      </c>
      <c r="P6" s="4" t="s">
        <v>33</v>
      </c>
      <c r="Q6" s="4">
        <v>0</v>
      </c>
      <c r="R6" s="7">
        <v>45101</v>
      </c>
      <c r="S6" s="6">
        <v>45110</v>
      </c>
      <c r="T6" s="4" t="s">
        <v>34</v>
      </c>
      <c r="U6" s="4">
        <v>160.92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45104</v>
      </c>
      <c r="G7" s="6">
        <v>45106</v>
      </c>
      <c r="H7" s="4">
        <v>2</v>
      </c>
      <c r="I7" s="4">
        <v>2</v>
      </c>
      <c r="J7" s="4">
        <v>4</v>
      </c>
      <c r="K7" s="4" t="s">
        <v>30</v>
      </c>
      <c r="L7" s="4">
        <v>311.32</v>
      </c>
      <c r="M7" s="4">
        <v>311.32</v>
      </c>
      <c r="N7" s="4" t="s">
        <v>61</v>
      </c>
      <c r="O7" s="4" t="s">
        <v>32</v>
      </c>
      <c r="P7" s="4" t="s">
        <v>33</v>
      </c>
      <c r="Q7" s="4">
        <v>0</v>
      </c>
      <c r="R7" s="7">
        <v>45103</v>
      </c>
      <c r="S7" s="6">
        <v>45110</v>
      </c>
      <c r="T7" s="4" t="s">
        <v>34</v>
      </c>
      <c r="U7" s="4">
        <v>311.32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45107</v>
      </c>
      <c r="G8" s="6">
        <v>45109</v>
      </c>
      <c r="H8" s="4">
        <v>1</v>
      </c>
      <c r="I8" s="4">
        <v>2</v>
      </c>
      <c r="J8" s="4">
        <v>2</v>
      </c>
      <c r="K8" s="4" t="s">
        <v>30</v>
      </c>
      <c r="L8" s="4">
        <v>175.76</v>
      </c>
      <c r="M8" s="4">
        <v>175.76</v>
      </c>
      <c r="N8" s="4" t="s">
        <v>67</v>
      </c>
      <c r="O8" s="4" t="s">
        <v>32</v>
      </c>
      <c r="P8" s="4" t="s">
        <v>33</v>
      </c>
      <c r="Q8" s="4">
        <v>0</v>
      </c>
      <c r="R8" s="7">
        <v>45106.0000115741</v>
      </c>
      <c r="S8" s="6">
        <v>45110</v>
      </c>
      <c r="T8" s="4" t="s">
        <v>34</v>
      </c>
      <c r="U8" s="4">
        <v>175.76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45107</v>
      </c>
      <c r="G9" s="6">
        <v>45109</v>
      </c>
      <c r="H9" s="4">
        <v>1</v>
      </c>
      <c r="I9" s="4">
        <v>2</v>
      </c>
      <c r="J9" s="4">
        <v>2</v>
      </c>
      <c r="K9" s="4" t="s">
        <v>30</v>
      </c>
      <c r="L9" s="4">
        <v>94.5</v>
      </c>
      <c r="M9" s="4">
        <v>94.5</v>
      </c>
      <c r="N9" s="4" t="s">
        <v>73</v>
      </c>
      <c r="O9" s="4" t="s">
        <v>32</v>
      </c>
      <c r="P9" s="4" t="s">
        <v>33</v>
      </c>
      <c r="Q9" s="4">
        <v>0</v>
      </c>
      <c r="R9" s="7">
        <v>45106</v>
      </c>
      <c r="S9" s="6">
        <v>45110</v>
      </c>
      <c r="T9" s="4" t="s">
        <v>34</v>
      </c>
      <c r="U9" s="4">
        <v>94.5</v>
      </c>
      <c r="V9" s="4">
        <v>0</v>
      </c>
      <c r="W9" s="4">
        <v>0</v>
      </c>
      <c r="X9" s="4" t="s">
        <v>74</v>
      </c>
      <c r="Y9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C16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999222810017719</v>
      </c>
      <c r="B2" s="6">
        <v>45102</v>
      </c>
      <c r="C2" s="6">
        <v>45104</v>
      </c>
      <c r="D2" s="4">
        <v>584</v>
      </c>
      <c r="E2" s="4" t="str">
        <f>VLOOKUP(A2,HOP!A:L,12,0)</f>
        <v>584.00</v>
      </c>
      <c r="F2" s="4" t="str">
        <f>VLOOKUP(A2,HOP!A:C,3,0)</f>
        <v>3044427</v>
      </c>
      <c r="G2" s="4">
        <f>D2-E2</f>
        <v>0</v>
      </c>
      <c r="H2" s="4" t="str">
        <f>$H$1&amp;F2</f>
        <v>,3044427</v>
      </c>
      <c r="I2" s="4" t="str">
        <f>VLOOKUP(A2,HOP!A:U,21,0)</f>
        <v>直采</v>
      </c>
    </row>
    <row r="3" s="4" customFormat="1" spans="1:9">
      <c r="A3" s="5">
        <v>999224605463584</v>
      </c>
      <c r="B3" s="6">
        <v>45106</v>
      </c>
      <c r="C3" s="6">
        <v>45109</v>
      </c>
      <c r="D3" s="4">
        <v>429</v>
      </c>
      <c r="E3" s="4" t="str">
        <f>VLOOKUP(A3,HOP!A:L,12,0)</f>
        <v>429.00</v>
      </c>
      <c r="F3" s="4" t="str">
        <f>VLOOKUP(A3,HOP!A:C,3,0)</f>
        <v>3463214</v>
      </c>
      <c r="G3" s="4">
        <f t="shared" ref="G3:G9" si="0">D3-E3</f>
        <v>0</v>
      </c>
      <c r="H3" s="4" t="str">
        <f t="shared" ref="H3:H9" si="1">$H$1&amp;F3</f>
        <v>,3463214</v>
      </c>
      <c r="I3" s="4" t="str">
        <f>VLOOKUP(A3,HOP!A:U,21,0)</f>
        <v>直采</v>
      </c>
    </row>
    <row r="4" s="4" customFormat="1" spans="1:9">
      <c r="A4" s="5">
        <v>999224821582598</v>
      </c>
      <c r="B4" s="6">
        <v>45103</v>
      </c>
      <c r="C4" s="6">
        <v>45107</v>
      </c>
      <c r="D4" s="4">
        <v>348.8</v>
      </c>
      <c r="E4" s="4" t="str">
        <f>VLOOKUP(A4,HOP!A:L,12,0)</f>
        <v>348.80</v>
      </c>
      <c r="F4" s="4" t="str">
        <f>VLOOKUP(A4,HOP!A:C,3,0)</f>
        <v>3516320</v>
      </c>
      <c r="G4" s="4">
        <f t="shared" si="0"/>
        <v>0</v>
      </c>
      <c r="H4" s="4" t="str">
        <f t="shared" si="1"/>
        <v>,3516320</v>
      </c>
      <c r="I4" s="4" t="str">
        <f>VLOOKUP(A4,HOP!A:U,21,0)</f>
        <v>直采</v>
      </c>
    </row>
    <row r="5" s="4" customFormat="1" spans="1:9">
      <c r="A5" s="5">
        <v>999224913840025</v>
      </c>
      <c r="B5" s="6">
        <v>45103</v>
      </c>
      <c r="C5" s="6">
        <v>45105</v>
      </c>
      <c r="D5" s="4">
        <v>155.9</v>
      </c>
      <c r="E5" s="4" t="str">
        <f>VLOOKUP(A5,HOP!A:L,12,0)</f>
        <v>155.90</v>
      </c>
      <c r="F5" s="4" t="str">
        <f>VLOOKUP(A5,HOP!A:C,3,0)</f>
        <v>3539712</v>
      </c>
      <c r="G5" s="4">
        <f t="shared" si="0"/>
        <v>0</v>
      </c>
      <c r="H5" s="4" t="str">
        <f t="shared" si="1"/>
        <v>,3539712</v>
      </c>
      <c r="I5" s="4" t="str">
        <f>VLOOKUP(A5,HOP!A:U,21,0)</f>
        <v>直采</v>
      </c>
    </row>
    <row r="6" s="4" customFormat="1" spans="1:9">
      <c r="A6" s="5">
        <v>999224939645887</v>
      </c>
      <c r="B6" s="6">
        <v>45107</v>
      </c>
      <c r="C6" s="6">
        <v>45109</v>
      </c>
      <c r="D6" s="4">
        <v>160.92</v>
      </c>
      <c r="E6" s="4" t="str">
        <f>VLOOKUP(A6,HOP!A:L,12,0)</f>
        <v>160.92</v>
      </c>
      <c r="F6" s="4" t="str">
        <f>VLOOKUP(A6,HOP!A:C,3,0)</f>
        <v>3547101</v>
      </c>
      <c r="G6" s="4">
        <f t="shared" si="0"/>
        <v>0</v>
      </c>
      <c r="H6" s="4" t="str">
        <f t="shared" si="1"/>
        <v>,3547101</v>
      </c>
      <c r="I6" s="4" t="str">
        <f>VLOOKUP(A6,HOP!A:U,21,0)</f>
        <v>直采</v>
      </c>
    </row>
    <row r="7" s="4" customFormat="1" spans="1:9">
      <c r="A7" s="5">
        <v>999224961244185</v>
      </c>
      <c r="B7" s="6">
        <v>45104</v>
      </c>
      <c r="C7" s="6">
        <v>45106</v>
      </c>
      <c r="D7" s="4">
        <v>311.32</v>
      </c>
      <c r="E7" s="4" t="str">
        <f>VLOOKUP(A7,HOP!A:L,12,0)</f>
        <v>311.32</v>
      </c>
      <c r="F7" s="4" t="str">
        <f>VLOOKUP(A7,HOP!A:C,3,0)</f>
        <v>3552363</v>
      </c>
      <c r="G7" s="4">
        <f t="shared" si="0"/>
        <v>0</v>
      </c>
      <c r="H7" s="4" t="str">
        <f t="shared" si="1"/>
        <v>,3552363</v>
      </c>
      <c r="I7" s="4" t="str">
        <f>VLOOKUP(A7,HOP!A:U,21,0)</f>
        <v>直采</v>
      </c>
    </row>
    <row r="8" s="4" customFormat="1" spans="1:9">
      <c r="A8" s="5">
        <v>999225032227937</v>
      </c>
      <c r="B8" s="6">
        <v>45107</v>
      </c>
      <c r="C8" s="6">
        <v>45109</v>
      </c>
      <c r="D8" s="4">
        <v>175.76</v>
      </c>
      <c r="E8" s="4" t="str">
        <f>VLOOKUP(A8,HOP!A:L,12,0)</f>
        <v>175.76</v>
      </c>
      <c r="F8" s="4" t="str">
        <f>VLOOKUP(A8,HOP!A:C,3,0)</f>
        <v>3570710</v>
      </c>
      <c r="G8" s="4">
        <f t="shared" si="0"/>
        <v>0</v>
      </c>
      <c r="H8" s="4" t="str">
        <f t="shared" si="1"/>
        <v>,3570710</v>
      </c>
      <c r="I8" s="4" t="str">
        <f>VLOOKUP(A8,HOP!A:U,21,0)</f>
        <v>直采</v>
      </c>
    </row>
    <row r="9" s="4" customFormat="1" spans="1:9">
      <c r="A9" s="5">
        <v>999225033124929</v>
      </c>
      <c r="B9" s="6">
        <v>45107</v>
      </c>
      <c r="C9" s="6">
        <v>45109</v>
      </c>
      <c r="D9" s="4">
        <v>94.5</v>
      </c>
      <c r="E9" s="4" t="str">
        <f>VLOOKUP(A9,HOP!A:L,12,0)</f>
        <v>94.50</v>
      </c>
      <c r="F9" s="4" t="str">
        <f>VLOOKUP(A9,HOP!A:C,3,0)</f>
        <v>3570857</v>
      </c>
      <c r="G9" s="4">
        <f t="shared" si="0"/>
        <v>0</v>
      </c>
      <c r="H9" s="4" t="str">
        <f t="shared" si="1"/>
        <v>,3570857</v>
      </c>
      <c r="I9" s="4" t="str">
        <f>VLOOKUP(A9,HOP!A:U,21,0)</f>
        <v>直采</v>
      </c>
    </row>
    <row r="11" spans="4:4">
      <c r="D11" s="4">
        <f>SUM(D2:D10)</f>
        <v>2260.2</v>
      </c>
    </row>
    <row r="12" spans="4:4">
      <c r="D12" s="4" t="s">
        <v>77</v>
      </c>
    </row>
    <row r="14" spans="1:3">
      <c r="A14" s="4" t="s">
        <v>78</v>
      </c>
      <c r="B14" s="4">
        <v>2260.2</v>
      </c>
      <c r="C14" s="4">
        <v>79812.18</v>
      </c>
    </row>
    <row r="15" spans="1:1">
      <c r="A15" s="4" t="s">
        <v>79</v>
      </c>
    </row>
    <row r="16" spans="1:1">
      <c r="A16" s="4" t="s">
        <v>80</v>
      </c>
    </row>
  </sheetData>
  <autoFilter ref="A1:X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C14" sqref="C14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999225033124929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30</v>
      </c>
      <c r="K2" s="1" t="s">
        <v>108</v>
      </c>
      <c r="L2" s="1" t="s">
        <v>108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999225032227937</v>
      </c>
      <c r="B3" s="1" t="s">
        <v>100</v>
      </c>
      <c r="C3" s="1" t="s">
        <v>118</v>
      </c>
      <c r="D3" s="1" t="s">
        <v>119</v>
      </c>
      <c r="E3" s="1" t="s">
        <v>120</v>
      </c>
      <c r="F3" s="1" t="s">
        <v>104</v>
      </c>
      <c r="G3" s="1" t="s">
        <v>105</v>
      </c>
      <c r="H3" s="1" t="s">
        <v>106</v>
      </c>
      <c r="I3" s="1" t="s">
        <v>121</v>
      </c>
      <c r="J3" s="1" t="s">
        <v>30</v>
      </c>
      <c r="K3" s="1" t="s">
        <v>122</v>
      </c>
      <c r="L3" s="1" t="s">
        <v>122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123</v>
      </c>
      <c r="S3" s="1" t="s">
        <v>114</v>
      </c>
      <c r="T3" s="1" t="s">
        <v>115</v>
      </c>
      <c r="U3" s="1" t="s">
        <v>116</v>
      </c>
      <c r="V3" s="1" t="s">
        <v>124</v>
      </c>
    </row>
    <row r="4" s="1" customFormat="1" spans="1:22">
      <c r="A4" s="3">
        <v>999224961244185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129</v>
      </c>
      <c r="G4" s="1" t="s">
        <v>100</v>
      </c>
      <c r="H4" s="1" t="s">
        <v>106</v>
      </c>
      <c r="I4" s="1" t="s">
        <v>130</v>
      </c>
      <c r="J4" s="1" t="s">
        <v>30</v>
      </c>
      <c r="K4" s="1" t="s">
        <v>131</v>
      </c>
      <c r="L4" s="1" t="s">
        <v>131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132</v>
      </c>
      <c r="S4" s="1" t="s">
        <v>114</v>
      </c>
      <c r="T4" s="1" t="s">
        <v>115</v>
      </c>
      <c r="U4" s="1" t="s">
        <v>116</v>
      </c>
      <c r="V4" s="1" t="s">
        <v>124</v>
      </c>
    </row>
    <row r="5" s="1" customFormat="1" spans="1:22">
      <c r="A5" s="3">
        <v>999224939645887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104</v>
      </c>
      <c r="G5" s="1" t="s">
        <v>105</v>
      </c>
      <c r="H5" s="1" t="s">
        <v>106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139</v>
      </c>
      <c r="S5" s="1" t="s">
        <v>114</v>
      </c>
      <c r="T5" s="1" t="s">
        <v>115</v>
      </c>
      <c r="U5" s="1" t="s">
        <v>116</v>
      </c>
      <c r="V5" s="1" t="s">
        <v>124</v>
      </c>
    </row>
    <row r="6" s="1" customFormat="1" spans="1:22">
      <c r="A6" s="3">
        <v>999224913840025</v>
      </c>
      <c r="B6" s="1" t="s">
        <v>140</v>
      </c>
      <c r="C6" s="1" t="s">
        <v>141</v>
      </c>
      <c r="D6" s="1" t="s">
        <v>127</v>
      </c>
      <c r="E6" s="1" t="s">
        <v>142</v>
      </c>
      <c r="F6" s="1" t="s">
        <v>125</v>
      </c>
      <c r="G6" s="1" t="s">
        <v>143</v>
      </c>
      <c r="H6" s="1" t="s">
        <v>106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146</v>
      </c>
      <c r="S6" s="1" t="s">
        <v>114</v>
      </c>
      <c r="T6" s="1" t="s">
        <v>115</v>
      </c>
      <c r="U6" s="1" t="s">
        <v>116</v>
      </c>
      <c r="V6" s="1" t="s">
        <v>124</v>
      </c>
    </row>
    <row r="7" s="1" customFormat="1" spans="1:22">
      <c r="A7" s="1" t="s">
        <v>147</v>
      </c>
      <c r="B7" s="1" t="s">
        <v>148</v>
      </c>
      <c r="C7" s="1" t="s">
        <v>149</v>
      </c>
      <c r="D7" s="1" t="s">
        <v>150</v>
      </c>
      <c r="E7" s="1" t="s">
        <v>151</v>
      </c>
      <c r="F7" s="1" t="s">
        <v>152</v>
      </c>
      <c r="G7" s="1" t="s">
        <v>105</v>
      </c>
      <c r="H7" s="1" t="s">
        <v>106</v>
      </c>
      <c r="I7" s="1" t="s">
        <v>110</v>
      </c>
      <c r="J7" s="1" t="s">
        <v>153</v>
      </c>
      <c r="K7" s="1" t="s">
        <v>110</v>
      </c>
      <c r="L7" s="1" t="s">
        <v>110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154</v>
      </c>
      <c r="S7" s="1" t="s">
        <v>114</v>
      </c>
      <c r="T7" s="1" t="s">
        <v>115</v>
      </c>
      <c r="U7" s="1" t="s">
        <v>116</v>
      </c>
      <c r="V7" s="1" t="s">
        <v>124</v>
      </c>
    </row>
    <row r="8" s="1" customFormat="1" spans="1:22">
      <c r="A8" s="3">
        <v>999224821582598</v>
      </c>
      <c r="B8" s="1" t="s">
        <v>155</v>
      </c>
      <c r="C8" s="1" t="s">
        <v>156</v>
      </c>
      <c r="D8" s="1" t="s">
        <v>135</v>
      </c>
      <c r="E8" s="1" t="s">
        <v>157</v>
      </c>
      <c r="F8" s="1" t="s">
        <v>125</v>
      </c>
      <c r="G8" s="1" t="s">
        <v>104</v>
      </c>
      <c r="H8" s="1" t="s">
        <v>106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160</v>
      </c>
      <c r="S8" s="1" t="s">
        <v>114</v>
      </c>
      <c r="T8" s="1" t="s">
        <v>115</v>
      </c>
      <c r="U8" s="1" t="s">
        <v>116</v>
      </c>
      <c r="V8" s="1" t="s">
        <v>124</v>
      </c>
    </row>
    <row r="9" s="1" customFormat="1" spans="1:22">
      <c r="A9" s="3">
        <v>999224605463584</v>
      </c>
      <c r="B9" s="1" t="s">
        <v>161</v>
      </c>
      <c r="C9" s="1" t="s">
        <v>162</v>
      </c>
      <c r="D9" s="1" t="s">
        <v>150</v>
      </c>
      <c r="E9" s="1" t="s">
        <v>163</v>
      </c>
      <c r="F9" s="1" t="s">
        <v>100</v>
      </c>
      <c r="G9" s="1" t="s">
        <v>105</v>
      </c>
      <c r="H9" s="1" t="s">
        <v>106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166</v>
      </c>
      <c r="S9" s="1" t="s">
        <v>114</v>
      </c>
      <c r="T9" s="1" t="s">
        <v>115</v>
      </c>
      <c r="U9" s="1" t="s">
        <v>116</v>
      </c>
      <c r="V9" s="1" t="s">
        <v>124</v>
      </c>
    </row>
    <row r="10" s="1" customFormat="1" spans="1:22">
      <c r="A10" s="3">
        <v>999222810017719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171</v>
      </c>
      <c r="G10" s="1" t="s">
        <v>129</v>
      </c>
      <c r="H10" s="1" t="s">
        <v>106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112</v>
      </c>
      <c r="R10" s="1" t="s">
        <v>174</v>
      </c>
      <c r="S10" s="1" t="s">
        <v>114</v>
      </c>
      <c r="T10" s="1" t="s">
        <v>115</v>
      </c>
      <c r="U10" s="1" t="s">
        <v>116</v>
      </c>
      <c r="V10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2023-07-03T01:24:50Z</dcterms:created>
  <dcterms:modified xsi:type="dcterms:W3CDTF">2023-07-03T01:31:03Z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0DE63530AA1B4A9084852F9A8E6D4B66_12</vt:lpwstr>
  </property>
  <property fmtid="{D5CDD505-2E9C-101B-9397-08002B2CF9AE}" pid="3" name="KSOProductBuildVer">
    <vt:lpwstr>2052-11.1.0.14309</vt:lpwstr>
  </property>
</Properties>
</file>