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对账!$A$1:$I$4</definedName>
  </definedNames>
  <calcPr calcId="144525" concurrentCalc="0"/>
</workbook>
</file>

<file path=xl/sharedStrings.xml><?xml version="1.0" encoding="utf-8"?>
<sst xmlns="http://schemas.openxmlformats.org/spreadsheetml/2006/main" count="180" uniqueCount="80">
  <si>
    <t>同程旅行对账单
(账期：20230626-20230702)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</si>
  <si>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</si>
  <si>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</si>
  <si>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</si>
  <si>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</si>
  <si>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</si>
  <si>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</si>
  <si>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</si>
  <si>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</si>
  <si>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444.00</t>
  </si>
  <si>
    <t>CNY</t>
  </si>
  <si>
    <t>ES成享国际公寓(佛山金融高新区地铁站)</t>
  </si>
  <si>
    <t/>
  </si>
  <si>
    <t>小计:444.00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</si>
  <si>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</si>
  <si>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</si>
  <si>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</si>
  <si>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</si>
  <si>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</si>
  <si>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</si>
  <si>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</si>
  <si>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</si>
  <si>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</si>
  <si>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</si>
  <si>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</si>
  <si>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</si>
  <si>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1864104669</t>
  </si>
  <si>
    <t>冯玉婷</t>
  </si>
  <si>
    <t>豪华双床房</t>
  </si>
  <si>
    <t>非分账</t>
  </si>
  <si>
    <t>2023/06/25</t>
  </si>
  <si>
    <t>2023/06/26</t>
  </si>
  <si>
    <t>1.00</t>
  </si>
  <si>
    <t>148.00</t>
  </si>
  <si>
    <t>1864319156</t>
  </si>
  <si>
    <t>肖豪辉</t>
  </si>
  <si>
    <t>1865602900</t>
  </si>
  <si>
    <t>李智华</t>
  </si>
  <si>
    <t>2023/06/27</t>
  </si>
  <si>
    <t>,</t>
  </si>
  <si>
    <t>A230704100815911</t>
  </si>
  <si>
    <t>总计：444元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</si>
  <si>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</si>
  <si>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</si>
  <si>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</si>
  <si>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</si>
  <si>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</si>
  <si>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</si>
  <si>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</si>
  <si>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</si>
  <si>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</si>
  <si>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</si>
  <si>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</si>
  <si>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</si>
  <si>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</si>
  <si>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</si>
  <si>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</si>
  <si>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</si>
  <si>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</si>
  <si>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</si>
  <si>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</si>
  <si>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</si>
  <si>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2023-06-26</t>
  </si>
  <si>
    <t>3555060</t>
  </si>
  <si>
    <t>2023-06-27</t>
  </si>
  <si>
    <t>退房日周结</t>
  </si>
  <si>
    <t>RMB</t>
  </si>
  <si>
    <t>0</t>
  </si>
  <si>
    <t>同程艺龙国内酒店EBK</t>
  </si>
  <si>
    <t>3703</t>
  </si>
  <si>
    <t>2023-06-26 19:32:27</t>
  </si>
  <si>
    <t>否</t>
  </si>
  <si>
    <t>广州汇登信息科技有限公司</t>
  </si>
  <si>
    <t>直采</t>
  </si>
  <si>
    <t>中国</t>
  </si>
  <si>
    <t>2023-06-25</t>
  </si>
  <si>
    <t>3550315</t>
  </si>
  <si>
    <t>2023-06-25 17:03:50</t>
  </si>
  <si>
    <t>3549362</t>
  </si>
  <si>
    <t>2023-06-25 13:20:49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</si>
</sst>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0" fillId="0" borderId="0" xfId="0" applyAlignment="1">
      <alignment horizontal="left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4"/>
  <sheetViews>
    <sheetView workbookViewId="0">
      <selection activeCell="H6" sqref="H6"/>
    </sheetView>
  </sheetViews>
  <sheetFormatPr defaultColWidth="11" defaultRowHeight="15.6"/>
  <sheetData>
    <row r="1" ht="38.4" spans="2:2">
      <c r="B1" s="7" t="s">
        <v>0</v>
      </c>
    </row>
    <row r="5" spans="2:8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>
      <c r="B6" s="5" t="s">
        <v>8</v>
      </c>
      <c r="C6" s="5" t="s">
        <v>9</v>
      </c>
      <c r="D6" s="5" t="s">
        <v>8</v>
      </c>
      <c r="E6" s="5" t="s">
        <v>8</v>
      </c>
      <c r="F6" s="5" t="s">
        <v>8</v>
      </c>
      <c r="G6" s="5" t="s">
        <v>10</v>
      </c>
      <c r="H6" s="5" t="s">
        <v>9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6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28</v>
      </c>
      <c r="G13" t="s">
        <v>29</v>
      </c>
      <c r="H13" t="s">
        <v>30</v>
      </c>
      <c r="I13" t="s">
        <v>31</v>
      </c>
      <c r="J13" t="s">
        <v>32</v>
      </c>
      <c r="K13" t="s">
        <v>10</v>
      </c>
      <c r="L13" t="s">
        <v>33</v>
      </c>
      <c r="M13" t="s">
        <v>8</v>
      </c>
    </row>
    <row r="14" spans="2:13">
      <c r="B14" t="s">
        <v>25</v>
      </c>
      <c r="C14" t="s">
        <v>36</v>
      </c>
      <c r="D14" t="s">
        <v>12</v>
      </c>
      <c r="E14" t="s">
        <v>37</v>
      </c>
      <c r="F14" t="s">
        <v>28</v>
      </c>
      <c r="G14" t="s">
        <v>29</v>
      </c>
      <c r="H14" t="s">
        <v>31</v>
      </c>
      <c r="I14" t="s">
        <v>38</v>
      </c>
      <c r="J14" t="s">
        <v>32</v>
      </c>
      <c r="K14" t="s">
        <v>10</v>
      </c>
      <c r="L14" t="s">
        <v>33</v>
      </c>
      <c r="M14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5.6" outlineLevelCol="1"/>
  <sheetData>
    <row r="1" ht="38.4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20" sqref="D20"/>
    </sheetView>
  </sheetViews>
  <sheetFormatPr defaultColWidth="8.8" defaultRowHeight="15.6"/>
  <sheetData>
    <row r="1" spans="1:8">
      <c r="A1" s="3" t="s">
        <v>15</v>
      </c>
      <c r="B1" s="3" t="s">
        <v>20</v>
      </c>
      <c r="C1" s="3" t="s">
        <v>21</v>
      </c>
      <c r="D1" s="3" t="s">
        <v>23</v>
      </c>
      <c r="H1" t="s">
        <v>39</v>
      </c>
    </row>
    <row r="2" spans="1:9">
      <c r="A2" t="s">
        <v>26</v>
      </c>
      <c r="B2" t="s">
        <v>30</v>
      </c>
      <c r="C2" t="s">
        <v>31</v>
      </c>
      <c r="D2" s="4">
        <v>148</v>
      </c>
      <c r="E2" t="str">
        <f>VLOOKUP(A2,HOP!A:L,12,0)</f>
        <v>148.00</v>
      </c>
      <c r="F2" t="str">
        <f>VLOOKUP(A2,HOP!A:C,3,0)</f>
        <v>3549362</v>
      </c>
      <c r="G2">
        <f>D2-E2</f>
        <v>0</v>
      </c>
      <c r="H2" t="str">
        <f>$H$1&amp;F2</f>
        <v>,3549362</v>
      </c>
      <c r="I2" t="str">
        <f>VLOOKUP(A2,HOP!A:U,21,0)</f>
        <v>直采</v>
      </c>
    </row>
    <row r="3" spans="1:9">
      <c r="A3" t="s">
        <v>34</v>
      </c>
      <c r="B3" t="s">
        <v>30</v>
      </c>
      <c r="C3" t="s">
        <v>31</v>
      </c>
      <c r="D3" s="4">
        <v>148</v>
      </c>
      <c r="E3" t="str">
        <f>VLOOKUP(A3,HOP!A:L,12,0)</f>
        <v>148.00</v>
      </c>
      <c r="F3" t="str">
        <f>VLOOKUP(A3,HOP!A:C,3,0)</f>
        <v>3550315</v>
      </c>
      <c r="G3">
        <f>D3-E3</f>
        <v>0</v>
      </c>
      <c r="H3" t="str">
        <f>$H$1&amp;F3</f>
        <v>,3550315</v>
      </c>
      <c r="I3" t="str">
        <f>VLOOKUP(A3,HOP!A:U,21,0)</f>
        <v>直采</v>
      </c>
    </row>
    <row r="4" spans="1:9">
      <c r="A4" t="s">
        <v>36</v>
      </c>
      <c r="B4" t="s">
        <v>31</v>
      </c>
      <c r="C4" t="s">
        <v>38</v>
      </c>
      <c r="D4" s="4">
        <v>148</v>
      </c>
      <c r="E4" t="str">
        <f>VLOOKUP(A4,HOP!A:L,12,0)</f>
        <v>148.00</v>
      </c>
      <c r="F4" t="str">
        <f>VLOOKUP(A4,HOP!A:C,3,0)</f>
        <v>3555060</v>
      </c>
      <c r="G4">
        <f>D4-E4</f>
        <v>0</v>
      </c>
      <c r="H4" t="str">
        <f>$H$1&amp;F4</f>
        <v>,3555060</v>
      </c>
      <c r="I4" t="str">
        <f>VLOOKUP(A4,HOP!A:U,21,0)</f>
        <v>直采</v>
      </c>
    </row>
    <row r="6" spans="4:4">
      <c r="D6">
        <f>SUM(D2:D5)</f>
        <v>444</v>
      </c>
    </row>
    <row r="7" spans="4:4">
      <c r="D7" s="5" t="s">
        <v>9</v>
      </c>
    </row>
    <row r="9" spans="1:3">
      <c r="A9" t="s">
        <v>40</v>
      </c>
      <c r="C9" s="6">
        <v>444</v>
      </c>
    </row>
    <row r="10" spans="1:1">
      <c r="A10" t="s">
        <v>41</v>
      </c>
    </row>
  </sheetData>
  <autoFilter ref="A1:I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F13" sqref="F13"/>
    </sheetView>
  </sheetViews>
  <sheetFormatPr defaultColWidth="8" defaultRowHeight="13.2" outlineLevelRow="4"/>
  <cols>
    <col min="1" max="16383" width="8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20</v>
      </c>
      <c r="G1" s="2" t="s">
        <v>21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</row>
    <row r="2" s="1" customFormat="1" spans="1:22">
      <c r="A2" s="1" t="s">
        <v>36</v>
      </c>
      <c r="B2" s="1" t="s">
        <v>62</v>
      </c>
      <c r="C2" s="1" t="s">
        <v>63</v>
      </c>
      <c r="D2" s="1" t="s">
        <v>11</v>
      </c>
      <c r="E2" s="1" t="s">
        <v>37</v>
      </c>
      <c r="F2" s="1" t="s">
        <v>62</v>
      </c>
      <c r="G2" s="1" t="s">
        <v>64</v>
      </c>
      <c r="H2" s="1" t="s">
        <v>65</v>
      </c>
      <c r="I2" s="1" t="s">
        <v>33</v>
      </c>
      <c r="J2" s="1" t="s">
        <v>66</v>
      </c>
      <c r="K2" s="1" t="s">
        <v>33</v>
      </c>
      <c r="L2" s="1" t="s">
        <v>33</v>
      </c>
      <c r="M2" s="1" t="s">
        <v>67</v>
      </c>
      <c r="N2" s="1" t="s">
        <v>67</v>
      </c>
      <c r="O2" s="1" t="s">
        <v>8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="1" customFormat="1" spans="1:22">
      <c r="A3" s="1" t="s">
        <v>34</v>
      </c>
      <c r="B3" s="1" t="s">
        <v>75</v>
      </c>
      <c r="C3" s="1" t="s">
        <v>76</v>
      </c>
      <c r="D3" s="1" t="s">
        <v>11</v>
      </c>
      <c r="E3" s="1" t="s">
        <v>35</v>
      </c>
      <c r="F3" s="1" t="s">
        <v>75</v>
      </c>
      <c r="G3" s="1" t="s">
        <v>62</v>
      </c>
      <c r="H3" s="1" t="s">
        <v>65</v>
      </c>
      <c r="I3" s="1" t="s">
        <v>33</v>
      </c>
      <c r="J3" s="1" t="s">
        <v>66</v>
      </c>
      <c r="K3" s="1" t="s">
        <v>33</v>
      </c>
      <c r="L3" s="1" t="s">
        <v>33</v>
      </c>
      <c r="M3" s="1" t="s">
        <v>67</v>
      </c>
      <c r="N3" s="1" t="s">
        <v>67</v>
      </c>
      <c r="O3" s="1" t="s">
        <v>8</v>
      </c>
      <c r="P3" s="1" t="s">
        <v>68</v>
      </c>
      <c r="Q3" s="1" t="s">
        <v>69</v>
      </c>
      <c r="R3" s="1" t="s">
        <v>77</v>
      </c>
      <c r="S3" s="1" t="s">
        <v>71</v>
      </c>
      <c r="T3" s="1" t="s">
        <v>72</v>
      </c>
      <c r="U3" s="1" t="s">
        <v>73</v>
      </c>
      <c r="V3" s="1" t="s">
        <v>74</v>
      </c>
    </row>
    <row r="4" s="1" customFormat="1" spans="1:22">
      <c r="A4" s="1" t="s">
        <v>26</v>
      </c>
      <c r="B4" s="1" t="s">
        <v>75</v>
      </c>
      <c r="C4" s="1" t="s">
        <v>78</v>
      </c>
      <c r="D4" s="1" t="s">
        <v>11</v>
      </c>
      <c r="E4" s="1" t="s">
        <v>27</v>
      </c>
      <c r="F4" s="1" t="s">
        <v>75</v>
      </c>
      <c r="G4" s="1" t="s">
        <v>62</v>
      </c>
      <c r="H4" s="1" t="s">
        <v>65</v>
      </c>
      <c r="I4" s="1" t="s">
        <v>33</v>
      </c>
      <c r="J4" s="1" t="s">
        <v>66</v>
      </c>
      <c r="K4" s="1" t="s">
        <v>33</v>
      </c>
      <c r="L4" s="1" t="s">
        <v>33</v>
      </c>
      <c r="M4" s="1" t="s">
        <v>67</v>
      </c>
      <c r="N4" s="1" t="s">
        <v>67</v>
      </c>
      <c r="O4" s="1" t="s">
        <v>8</v>
      </c>
      <c r="P4" s="1" t="s">
        <v>68</v>
      </c>
      <c r="Q4" s="1" t="s">
        <v>69</v>
      </c>
      <c r="R4" s="1" t="s">
        <v>79</v>
      </c>
      <c r="S4" s="1" t="s">
        <v>71</v>
      </c>
      <c r="T4" s="1" t="s">
        <v>72</v>
      </c>
      <c r="U4" s="1" t="s">
        <v>73</v>
      </c>
      <c r="V4" s="1" t="s">
        <v>74</v>
      </c>
    </row>
    <row r="5" ht="15.6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2023-07-04T02:08:54Z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89CDD96732BF4E5C9E9591341CA72949_12</vt:lpwstr>
  </property>
  <property fmtid="{D5CDD505-2E9C-101B-9397-08002B2CF9AE}" pid="3" name="KSOProductBuildVer">
    <vt:lpwstr>2052-11.1.0.14309</vt:lpwstr>
  </property>
</Properties>
</file>