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8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对账!$A$1:$X$10</definedName>
  </definedNames>
  <calcPr calcId="144525"/>
</workbook>
</file>

<file path=xl/sharedStrings.xml><?xml version="1.0" encoding="utf-8"?>
<sst xmlns="http://schemas.openxmlformats.org/spreadsheetml/2006/main" count="345" uniqueCount="178">
  <si>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</si>
  <si>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</si>
  <si>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</si>
  <si>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</si>
  <si>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</si>
  <si>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</si>
  <si>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</si>
  <si>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</si>
  <si>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</si>
  <si>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</si>
  <si>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</si>
  <si>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</si>
  <si>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</si>
  <si>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</si>
  <si>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</si>
  <si>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</si>
  <si>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</si>
  <si>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</si>
  <si>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</si>
  <si>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</si>
  <si>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</si>
  <si>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</si>
  <si>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</si>
  <si>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</si>
  <si>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</si>
  <si>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999223693351987	</t>
  </si>
  <si>
    <t>Ctrip</t>
  </si>
  <si>
    <t>正常</t>
  </si>
  <si>
    <t>[曼谷]曼谷林布兰套房酒店(Rembrandt Hotel and Suites Bangkok)(44800781)</t>
  </si>
  <si>
    <t>高级房&lt;1&gt;&lt;2人入住&gt;&lt;不退款&gt;</t>
  </si>
  <si>
    <t>USD</t>
  </si>
  <si>
    <t>JANG/JIMYEONG</t>
  </si>
  <si>
    <t>CA5326230705USD</t>
  </si>
  <si>
    <t>未提现</t>
  </si>
  <si>
    <t>携程开票</t>
  </si>
  <si>
    <t xml:space="preserve">3234907	</t>
  </si>
  <si>
    <t xml:space="preserve">	</t>
  </si>
  <si>
    <t xml:space="preserve">999224177616205	</t>
  </si>
  <si>
    <t>[檀香山]威基基海滩阿洛希拉尼酒店('Alohilani Resort Waikiki Beach)(37200143)</t>
  </si>
  <si>
    <t>标准特大床房&lt;2人入住&gt;&lt;不退款&gt;</t>
  </si>
  <si>
    <t>Fragapane/Vanessa</t>
  </si>
  <si>
    <t xml:space="preserve">3380607	</t>
  </si>
  <si>
    <t xml:space="preserve">999224599932650	</t>
  </si>
  <si>
    <t>[普吉岛]普吉岛芭东美爵大酒店(Grand Mercure Phuket Patong)(40721618)</t>
  </si>
  <si>
    <t>高级特大床房&lt;1&gt;&lt;2人入住&gt;&lt;不退款&gt;</t>
  </si>
  <si>
    <t>GUI/YAXIONG,CHEN/NANCONG</t>
  </si>
  <si>
    <t xml:space="preserve">3461429	</t>
  </si>
  <si>
    <t xml:space="preserve">668693	</t>
  </si>
  <si>
    <t xml:space="preserve">999224742549907	</t>
  </si>
  <si>
    <t>YEH/JUNN LIM,HONG/SIU SHUEN</t>
  </si>
  <si>
    <t xml:space="preserve">3497297	</t>
  </si>
  <si>
    <t xml:space="preserve">126081006	</t>
  </si>
  <si>
    <t xml:space="preserve">999224745173193	</t>
  </si>
  <si>
    <t>[苏梅岛]诺拉布里温泉度假酒店(Nora Buri Resort &amp; Spa)(44800321)</t>
  </si>
  <si>
    <t>豪华山坡房&lt;2人入住&gt;&lt;不退款&gt;</t>
  </si>
  <si>
    <t>YU/YAQI,Li/Jingjie</t>
  </si>
  <si>
    <t xml:space="preserve">3498680	</t>
  </si>
  <si>
    <t xml:space="preserve">89344	</t>
  </si>
  <si>
    <t xml:space="preserve">999224863004810	</t>
  </si>
  <si>
    <t>[Batu Buruk]报春花海滩酒店(Primula Beach Hotel)(44803498)</t>
  </si>
  <si>
    <t>豪华双床房&lt;2人入住&gt;&lt;不退款&gt;&lt;早餐&gt;</t>
  </si>
  <si>
    <t>Amir/Mohd Najib,Amir/Mohd Najib</t>
  </si>
  <si>
    <t xml:space="preserve">3527573	</t>
  </si>
  <si>
    <t xml:space="preserve">127331	</t>
  </si>
  <si>
    <t xml:space="preserve">999224578998219	</t>
  </si>
  <si>
    <t>[马德里]巴拉哈斯美利亚酒店(Melia Barajas)(37226809)</t>
  </si>
  <si>
    <t>尊贵池景房&lt;2人入住&gt;&lt;早餐&gt;</t>
  </si>
  <si>
    <t>Bao/Yamei,Zhu/Yawen</t>
  </si>
  <si>
    <t xml:space="preserve">3456600	</t>
  </si>
  <si>
    <t xml:space="preserve">2302592564	</t>
  </si>
  <si>
    <t>取消</t>
  </si>
  <si>
    <t xml:space="preserve">999224991696009	</t>
  </si>
  <si>
    <t>[乔治市]槟城乔治敦图恩酒店(Tune Hotel Georgetown Penang)(39035338)</t>
  </si>
  <si>
    <t>双床房&lt;2人入住&gt;&lt;不退款&gt;</t>
  </si>
  <si>
    <t>ACHAN/HASNAH</t>
  </si>
  <si>
    <t xml:space="preserve">3559268	</t>
  </si>
  <si>
    <t xml:space="preserve">139596	</t>
  </si>
  <si>
    <t xml:space="preserve">999225058875017	</t>
  </si>
  <si>
    <t>[普吉岛]拉威棕榈滩度假酒店(Rawai Palm Beach Resort)(39043570)</t>
  </si>
  <si>
    <t>豪华池景房&lt;2人入住&gt;&lt;不退款&gt;</t>
  </si>
  <si>
    <t>BUMRUNGKARN/JATUPORN</t>
  </si>
  <si>
    <t xml:space="preserve">3576798	</t>
  </si>
  <si>
    <t xml:space="preserve">confirm	</t>
  </si>
  <si>
    <t>,</t>
  </si>
  <si>
    <t>USD 1911.86</t>
  </si>
  <si>
    <t>A230705092039911</t>
  </si>
  <si>
    <t>A230705092226911</t>
  </si>
  <si>
    <t>USD / HKD 当前参考汇率: 7.83031</t>
  </si>
  <si>
    <t xml:space="preserve">总计：1911.86 USD/
14970.46 HKD 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</si>
  <si>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</si>
  <si>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</si>
  <si>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</si>
  <si>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</si>
  <si>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</si>
  <si>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</si>
  <si>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</si>
  <si>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</si>
  <si>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</si>
  <si>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</si>
  <si>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</si>
  <si>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</si>
  <si>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</si>
  <si>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</si>
  <si>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</si>
  <si>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</si>
  <si>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</si>
  <si>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</si>
  <si>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</si>
  <si>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2023-04-16</t>
  </si>
  <si>
    <t>3234907</t>
  </si>
  <si>
    <t>曼谷瑞博朗得酒店</t>
  </si>
  <si>
    <t>JANG JIMYEONG</t>
  </si>
  <si>
    <t>2023-07-01</t>
  </si>
  <si>
    <t>2023-07-02</t>
  </si>
  <si>
    <t>退房日周结</t>
  </si>
  <si>
    <t>282.44</t>
  </si>
  <si>
    <t>41.00</t>
  </si>
  <si>
    <t>0</t>
  </si>
  <si>
    <t>0.00</t>
  </si>
  <si>
    <t>携程盛景国际直连</t>
  </si>
  <si>
    <t>01.010677</t>
  </si>
  <si>
    <t>2023-04-17 10:34:58</t>
  </si>
  <si>
    <t>否</t>
  </si>
  <si>
    <t>汇智国际旅游发展有限公司</t>
  </si>
  <si>
    <t>直采</t>
  </si>
  <si>
    <t>泰国</t>
  </si>
  <si>
    <t>2023-05-16</t>
  </si>
  <si>
    <t>3380607</t>
  </si>
  <si>
    <t>阿洛希拉尼威基基海滩度假村</t>
  </si>
  <si>
    <t>Fragapane Vanessa</t>
  </si>
  <si>
    <t>2023-06-30</t>
  </si>
  <si>
    <t>4614.34</t>
  </si>
  <si>
    <t>662.00</t>
  </si>
  <si>
    <t>2023-05-16 13:28:25</t>
  </si>
  <si>
    <t>直连</t>
  </si>
  <si>
    <t>美国</t>
  </si>
  <si>
    <t>2023-06-04</t>
  </si>
  <si>
    <t>3461429</t>
  </si>
  <si>
    <t>普吉岛芭东美爵大酒店(政府卫生认证)</t>
  </si>
  <si>
    <t>GUI YAXIONG,CHEN NANCONG,LI  XIAZHU</t>
  </si>
  <si>
    <t>2023-06-28</t>
  </si>
  <si>
    <t>5679.92</t>
  </si>
  <si>
    <t>798.00</t>
  </si>
  <si>
    <t>2023-06-04 17:23:12</t>
  </si>
  <si>
    <t>2023-06-13</t>
  </si>
  <si>
    <t>3497297</t>
  </si>
  <si>
    <t>YEH JUNN LIM,HONG SIU SHUEN</t>
  </si>
  <si>
    <t>2023-06-29</t>
  </si>
  <si>
    <t>1052.01</t>
  </si>
  <si>
    <t>146.84</t>
  </si>
  <si>
    <t>2023-06-13 11:19:10</t>
  </si>
  <si>
    <t>3498680</t>
  </si>
  <si>
    <t>诺拉布里温泉度假酒店 (SHA Plus+)</t>
  </si>
  <si>
    <t>YU YAQI,Li Jingjie</t>
  </si>
  <si>
    <t>729.97</t>
  </si>
  <si>
    <t>101.89</t>
  </si>
  <si>
    <t>2023-06-13 20:03:29</t>
  </si>
  <si>
    <t>2023-06-20</t>
  </si>
  <si>
    <t>3527573</t>
  </si>
  <si>
    <t>报春花海滩酒店</t>
  </si>
  <si>
    <t>Amir Mohd Najib,Amir Mohd Najib</t>
  </si>
  <si>
    <t>756.99</t>
  </si>
  <si>
    <t>105.44</t>
  </si>
  <si>
    <t>2023-06-20 10:18:28</t>
  </si>
  <si>
    <t>马来西亚</t>
  </si>
  <si>
    <t>2023-06-27</t>
  </si>
  <si>
    <t>3559268</t>
  </si>
  <si>
    <t>槟城市途恩酒店</t>
  </si>
  <si>
    <t>ACHAN HASNAH</t>
  </si>
  <si>
    <t>170.02</t>
  </si>
  <si>
    <t>23.43</t>
  </si>
  <si>
    <t>2023-06-27 18:56:37</t>
  </si>
  <si>
    <t>3576798</t>
  </si>
  <si>
    <t>拉威棕榈滩度假酒店(SHA Extra Plus)</t>
  </si>
  <si>
    <t>BUMRUNGKARN JATUPORN</t>
  </si>
  <si>
    <t>241.99</t>
  </si>
  <si>
    <t>33.26</t>
  </si>
  <si>
    <t>2023-07-01 13:02:11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</si>
</sst>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419735</xdr:colOff>
      <xdr:row>11</xdr:row>
      <xdr:rowOff>15240</xdr:rowOff>
    </xdr:from>
    <xdr:to>
      <xdr:col>18</xdr:col>
      <xdr:colOff>511175</xdr:colOff>
      <xdr:row>35</xdr:row>
      <xdr:rowOff>137160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60115" y="1844040"/>
          <a:ext cx="9692640" cy="45110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45108</v>
      </c>
      <c r="G2" s="6">
        <v>45109</v>
      </c>
      <c r="H2" s="4">
        <v>1</v>
      </c>
      <c r="I2" s="4">
        <v>1</v>
      </c>
      <c r="J2" s="4">
        <v>1</v>
      </c>
      <c r="K2" s="4" t="s">
        <v>30</v>
      </c>
      <c r="L2" s="4">
        <v>41</v>
      </c>
      <c r="M2" s="4">
        <v>41</v>
      </c>
      <c r="N2" s="4" t="s">
        <v>31</v>
      </c>
      <c r="O2" s="4" t="s">
        <v>32</v>
      </c>
      <c r="P2" s="4" t="s">
        <v>33</v>
      </c>
      <c r="Q2" s="4">
        <v>0</v>
      </c>
      <c r="R2" s="7">
        <v>45032</v>
      </c>
      <c r="S2" s="6">
        <v>45112</v>
      </c>
      <c r="T2" s="4" t="s">
        <v>34</v>
      </c>
      <c r="U2" s="4">
        <v>41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45107</v>
      </c>
      <c r="G3" s="6">
        <v>45109</v>
      </c>
      <c r="H3" s="4">
        <v>1</v>
      </c>
      <c r="I3" s="4">
        <v>2</v>
      </c>
      <c r="J3" s="4">
        <v>2</v>
      </c>
      <c r="K3" s="4" t="s">
        <v>30</v>
      </c>
      <c r="L3" s="4">
        <v>662</v>
      </c>
      <c r="M3" s="4">
        <v>662</v>
      </c>
      <c r="N3" s="4" t="s">
        <v>40</v>
      </c>
      <c r="O3" s="4" t="s">
        <v>32</v>
      </c>
      <c r="P3" s="4" t="s">
        <v>33</v>
      </c>
      <c r="Q3" s="4">
        <v>0</v>
      </c>
      <c r="R3" s="7">
        <v>45062</v>
      </c>
      <c r="S3" s="6">
        <v>45112</v>
      </c>
      <c r="T3" s="4" t="s">
        <v>34</v>
      </c>
      <c r="U3" s="4">
        <v>662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45105</v>
      </c>
      <c r="G4" s="6">
        <v>45109</v>
      </c>
      <c r="H4" s="4">
        <v>2</v>
      </c>
      <c r="I4" s="4">
        <v>4</v>
      </c>
      <c r="J4" s="4">
        <v>8</v>
      </c>
      <c r="K4" s="4" t="s">
        <v>30</v>
      </c>
      <c r="L4" s="4">
        <v>798</v>
      </c>
      <c r="M4" s="4">
        <v>798</v>
      </c>
      <c r="N4" s="4" t="s">
        <v>45</v>
      </c>
      <c r="O4" s="4" t="s">
        <v>32</v>
      </c>
      <c r="P4" s="4" t="s">
        <v>33</v>
      </c>
      <c r="Q4" s="4">
        <v>0</v>
      </c>
      <c r="R4" s="7">
        <v>45081</v>
      </c>
      <c r="S4" s="6">
        <v>45112</v>
      </c>
      <c r="T4" s="4" t="s">
        <v>34</v>
      </c>
      <c r="U4" s="4">
        <v>798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28</v>
      </c>
      <c r="E5" s="4" t="s">
        <v>29</v>
      </c>
      <c r="F5" s="6">
        <v>45106</v>
      </c>
      <c r="G5" s="6">
        <v>45109</v>
      </c>
      <c r="H5" s="4">
        <v>1</v>
      </c>
      <c r="I5" s="4">
        <v>3</v>
      </c>
      <c r="J5" s="4">
        <v>3</v>
      </c>
      <c r="K5" s="4" t="s">
        <v>30</v>
      </c>
      <c r="L5" s="4">
        <v>146.84</v>
      </c>
      <c r="M5" s="4">
        <v>146.84</v>
      </c>
      <c r="N5" s="4" t="s">
        <v>49</v>
      </c>
      <c r="O5" s="4" t="s">
        <v>32</v>
      </c>
      <c r="P5" s="4" t="s">
        <v>33</v>
      </c>
      <c r="Q5" s="4">
        <v>0</v>
      </c>
      <c r="R5" s="7">
        <v>45090.0000115741</v>
      </c>
      <c r="S5" s="6">
        <v>45112</v>
      </c>
      <c r="T5" s="4" t="s">
        <v>34</v>
      </c>
      <c r="U5" s="4">
        <v>146.84</v>
      </c>
      <c r="V5" s="4">
        <v>0</v>
      </c>
      <c r="W5" s="4">
        <v>0</v>
      </c>
      <c r="X5" s="4" t="s">
        <v>50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45108</v>
      </c>
      <c r="G6" s="6">
        <v>45109</v>
      </c>
      <c r="H6" s="4">
        <v>1</v>
      </c>
      <c r="I6" s="4">
        <v>1</v>
      </c>
      <c r="J6" s="4">
        <v>1</v>
      </c>
      <c r="K6" s="4" t="s">
        <v>30</v>
      </c>
      <c r="L6" s="4">
        <v>101.89</v>
      </c>
      <c r="M6" s="4">
        <v>101.89</v>
      </c>
      <c r="N6" s="4" t="s">
        <v>55</v>
      </c>
      <c r="O6" s="4" t="s">
        <v>32</v>
      </c>
      <c r="P6" s="4" t="s">
        <v>33</v>
      </c>
      <c r="Q6" s="4">
        <v>0</v>
      </c>
      <c r="R6" s="7">
        <v>45090</v>
      </c>
      <c r="S6" s="6">
        <v>45112</v>
      </c>
      <c r="T6" s="4" t="s">
        <v>34</v>
      </c>
      <c r="U6" s="4">
        <v>101.89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45107</v>
      </c>
      <c r="G7" s="6">
        <v>45109</v>
      </c>
      <c r="H7" s="4">
        <v>1</v>
      </c>
      <c r="I7" s="4">
        <v>2</v>
      </c>
      <c r="J7" s="4">
        <v>2</v>
      </c>
      <c r="K7" s="4" t="s">
        <v>30</v>
      </c>
      <c r="L7" s="4">
        <v>105.44</v>
      </c>
      <c r="M7" s="4">
        <v>105.44</v>
      </c>
      <c r="N7" s="4" t="s">
        <v>61</v>
      </c>
      <c r="O7" s="4" t="s">
        <v>32</v>
      </c>
      <c r="P7" s="4" t="s">
        <v>33</v>
      </c>
      <c r="Q7" s="4">
        <v>0</v>
      </c>
      <c r="R7" s="7">
        <v>45097.0000115741</v>
      </c>
      <c r="S7" s="6">
        <v>45112</v>
      </c>
      <c r="T7" s="4" t="s">
        <v>34</v>
      </c>
      <c r="U7" s="4">
        <v>105.44</v>
      </c>
      <c r="V7" s="4">
        <v>0</v>
      </c>
      <c r="W7" s="4">
        <v>0</v>
      </c>
      <c r="X7" s="4" t="s">
        <v>62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45106</v>
      </c>
      <c r="G8" s="6">
        <v>45109</v>
      </c>
      <c r="H8" s="4">
        <v>1</v>
      </c>
      <c r="I8" s="4">
        <v>3</v>
      </c>
      <c r="J8" s="4">
        <v>3</v>
      </c>
      <c r="K8" s="4" t="s">
        <v>30</v>
      </c>
      <c r="L8" s="4">
        <v>581</v>
      </c>
      <c r="M8" s="4">
        <v>581</v>
      </c>
      <c r="N8" s="4" t="s">
        <v>67</v>
      </c>
      <c r="O8" s="4" t="s">
        <v>32</v>
      </c>
      <c r="P8" s="4" t="s">
        <v>33</v>
      </c>
      <c r="Q8" s="4">
        <v>0</v>
      </c>
      <c r="R8" s="7">
        <v>45080</v>
      </c>
      <c r="S8" s="6">
        <v>45112</v>
      </c>
      <c r="T8" s="4" t="s">
        <v>34</v>
      </c>
      <c r="U8" s="4">
        <v>581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64</v>
      </c>
      <c r="B9" s="4" t="s">
        <v>26</v>
      </c>
      <c r="C9" s="4" t="s">
        <v>70</v>
      </c>
      <c r="D9" s="4" t="s">
        <v>65</v>
      </c>
      <c r="E9" s="4" t="s">
        <v>66</v>
      </c>
      <c r="F9" s="6">
        <v>45106</v>
      </c>
      <c r="G9" s="6">
        <v>45109</v>
      </c>
      <c r="H9" s="4">
        <v>1</v>
      </c>
      <c r="I9" s="4">
        <v>3</v>
      </c>
      <c r="J9" s="4">
        <v>3</v>
      </c>
      <c r="K9" s="4" t="s">
        <v>30</v>
      </c>
      <c r="L9" s="4">
        <v>-581</v>
      </c>
      <c r="M9" s="4">
        <v>-581</v>
      </c>
      <c r="N9" s="4" t="s">
        <v>67</v>
      </c>
      <c r="O9" s="4" t="s">
        <v>32</v>
      </c>
      <c r="P9" s="4" t="s">
        <v>33</v>
      </c>
      <c r="Q9" s="4">
        <v>0</v>
      </c>
      <c r="R9" s="7">
        <v>45080</v>
      </c>
      <c r="S9" s="6">
        <v>45112</v>
      </c>
      <c r="T9" s="4" t="s">
        <v>34</v>
      </c>
      <c r="U9" s="4">
        <v>-581</v>
      </c>
      <c r="V9" s="4">
        <v>0</v>
      </c>
      <c r="W9" s="4">
        <v>0</v>
      </c>
      <c r="X9" s="4" t="s">
        <v>68</v>
      </c>
      <c r="Y9" s="4" t="s">
        <v>69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45108</v>
      </c>
      <c r="G10" s="6">
        <v>45109</v>
      </c>
      <c r="H10" s="4">
        <v>1</v>
      </c>
      <c r="I10" s="4">
        <v>1</v>
      </c>
      <c r="J10" s="4">
        <v>1</v>
      </c>
      <c r="K10" s="4" t="s">
        <v>30</v>
      </c>
      <c r="L10" s="4">
        <v>23.43</v>
      </c>
      <c r="M10" s="4">
        <v>23.43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45104.0000115741</v>
      </c>
      <c r="S10" s="6">
        <v>45112</v>
      </c>
      <c r="T10" s="4" t="s">
        <v>34</v>
      </c>
      <c r="U10" s="4">
        <v>23.43</v>
      </c>
      <c r="V10" s="4">
        <v>0</v>
      </c>
      <c r="W10" s="4">
        <v>0</v>
      </c>
      <c r="X10" s="4" t="s">
        <v>75</v>
      </c>
      <c r="Y10" s="4" t="s">
        <v>76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45108</v>
      </c>
      <c r="G11" s="6">
        <v>45109</v>
      </c>
      <c r="H11" s="4">
        <v>1</v>
      </c>
      <c r="I11" s="4">
        <v>1</v>
      </c>
      <c r="J11" s="4">
        <v>1</v>
      </c>
      <c r="K11" s="4" t="s">
        <v>30</v>
      </c>
      <c r="L11" s="4">
        <v>33.26</v>
      </c>
      <c r="M11" s="4">
        <v>33.26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45108.0000115741</v>
      </c>
      <c r="S11" s="6">
        <v>45112</v>
      </c>
      <c r="T11" s="4" t="s">
        <v>34</v>
      </c>
      <c r="U11" s="4">
        <v>33.26</v>
      </c>
      <c r="V11" s="4">
        <v>0</v>
      </c>
      <c r="W11" s="4">
        <v>0</v>
      </c>
      <c r="X11" s="4" t="s">
        <v>81</v>
      </c>
      <c r="Y11" s="4" t="s">
        <v>82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8"/>
  <sheetViews>
    <sheetView tabSelected="1" topLeftCell="A2" workbookViewId="0">
      <selection activeCell="A15" sqref="A15:C18"/>
    </sheetView>
  </sheetViews>
  <sheetFormatPr defaultColWidth="10" defaultRowHeight="14.4"/>
  <cols>
    <col min="1" max="1" width="12.8888888888889" style="4"/>
    <col min="2" max="2" width="10.7777777777778" style="4"/>
    <col min="3" max="3" width="10.6666666666667" style="4"/>
    <col min="4" max="16363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83</v>
      </c>
    </row>
    <row r="2" s="4" customFormat="1" spans="1:9">
      <c r="A2" s="5">
        <v>999223693351987</v>
      </c>
      <c r="B2" s="6">
        <v>45108</v>
      </c>
      <c r="C2" s="6">
        <v>45109</v>
      </c>
      <c r="D2" s="4">
        <v>41</v>
      </c>
      <c r="E2" s="4" t="str">
        <f>VLOOKUP(A2,HOP!A:L,12,0)</f>
        <v>41.00</v>
      </c>
      <c r="F2" s="4" t="str">
        <f>VLOOKUP(A2,HOP!A:C,3,0)</f>
        <v>3234907</v>
      </c>
      <c r="G2" s="4">
        <f>D2-E2</f>
        <v>0</v>
      </c>
      <c r="H2" s="4" t="str">
        <f>$H$1&amp;F2</f>
        <v>,3234907</v>
      </c>
      <c r="I2" s="4" t="str">
        <f>VLOOKUP(A2,HOP!A:U,21,0)</f>
        <v>直采</v>
      </c>
    </row>
    <row r="3" s="4" customFormat="1" spans="1:9">
      <c r="A3" s="5">
        <v>999224177616205</v>
      </c>
      <c r="B3" s="6">
        <v>45107</v>
      </c>
      <c r="C3" s="6">
        <v>45109</v>
      </c>
      <c r="D3" s="4">
        <v>662</v>
      </c>
      <c r="E3" s="4" t="str">
        <f>VLOOKUP(A3,HOP!A:L,12,0)</f>
        <v>662.00</v>
      </c>
      <c r="F3" s="4" t="str">
        <f>VLOOKUP(A3,HOP!A:C,3,0)</f>
        <v>3380607</v>
      </c>
      <c r="G3" s="4">
        <f t="shared" ref="G3:G10" si="0">D3-E3</f>
        <v>0</v>
      </c>
      <c r="H3" s="4" t="str">
        <f t="shared" ref="H3:H10" si="1">$H$1&amp;F3</f>
        <v>,3380607</v>
      </c>
      <c r="I3" s="4" t="str">
        <f>VLOOKUP(A3,HOP!A:U,21,0)</f>
        <v>直连</v>
      </c>
    </row>
    <row r="4" s="4" customFormat="1" spans="1:9">
      <c r="A4" s="5">
        <v>999224599932650</v>
      </c>
      <c r="B4" s="6">
        <v>45105</v>
      </c>
      <c r="C4" s="6">
        <v>45109</v>
      </c>
      <c r="D4" s="4">
        <v>798</v>
      </c>
      <c r="E4" s="4" t="str">
        <f>VLOOKUP(A4,HOP!A:L,12,0)</f>
        <v>798.00</v>
      </c>
      <c r="F4" s="4" t="str">
        <f>VLOOKUP(A4,HOP!A:C,3,0)</f>
        <v>3461429</v>
      </c>
      <c r="G4" s="4">
        <f t="shared" si="0"/>
        <v>0</v>
      </c>
      <c r="H4" s="4" t="str">
        <f t="shared" si="1"/>
        <v>,3461429</v>
      </c>
      <c r="I4" s="4" t="str">
        <f>VLOOKUP(A4,HOP!A:U,21,0)</f>
        <v>直采</v>
      </c>
    </row>
    <row r="5" s="4" customFormat="1" spans="1:9">
      <c r="A5" s="5">
        <v>999224742549907</v>
      </c>
      <c r="B5" s="6">
        <v>45106</v>
      </c>
      <c r="C5" s="6">
        <v>45109</v>
      </c>
      <c r="D5" s="4">
        <v>146.84</v>
      </c>
      <c r="E5" s="4" t="str">
        <f>VLOOKUP(A5,HOP!A:L,12,0)</f>
        <v>146.84</v>
      </c>
      <c r="F5" s="4" t="str">
        <f>VLOOKUP(A5,HOP!A:C,3,0)</f>
        <v>3497297</v>
      </c>
      <c r="G5" s="4">
        <f t="shared" si="0"/>
        <v>0</v>
      </c>
      <c r="H5" s="4" t="str">
        <f t="shared" si="1"/>
        <v>,3497297</v>
      </c>
      <c r="I5" s="4" t="str">
        <f>VLOOKUP(A5,HOP!A:U,21,0)</f>
        <v>直采</v>
      </c>
    </row>
    <row r="6" s="4" customFormat="1" spans="1:9">
      <c r="A6" s="5">
        <v>999224745173193</v>
      </c>
      <c r="B6" s="6">
        <v>45108</v>
      </c>
      <c r="C6" s="6">
        <v>45109</v>
      </c>
      <c r="D6" s="4">
        <v>101.89</v>
      </c>
      <c r="E6" s="4" t="str">
        <f>VLOOKUP(A6,HOP!A:L,12,0)</f>
        <v>101.89</v>
      </c>
      <c r="F6" s="4" t="str">
        <f>VLOOKUP(A6,HOP!A:C,3,0)</f>
        <v>3498680</v>
      </c>
      <c r="G6" s="4">
        <f t="shared" si="0"/>
        <v>0</v>
      </c>
      <c r="H6" s="4" t="str">
        <f t="shared" si="1"/>
        <v>,3498680</v>
      </c>
      <c r="I6" s="4" t="str">
        <f>VLOOKUP(A6,HOP!A:U,21,0)</f>
        <v>直采</v>
      </c>
    </row>
    <row r="7" s="4" customFormat="1" spans="1:9">
      <c r="A7" s="5">
        <v>999224863004810</v>
      </c>
      <c r="B7" s="6">
        <v>45107</v>
      </c>
      <c r="C7" s="6">
        <v>45109</v>
      </c>
      <c r="D7" s="4">
        <v>105.44</v>
      </c>
      <c r="E7" s="4" t="str">
        <f>VLOOKUP(A7,HOP!A:L,12,0)</f>
        <v>105.44</v>
      </c>
      <c r="F7" s="4" t="str">
        <f>VLOOKUP(A7,HOP!A:C,3,0)</f>
        <v>3527573</v>
      </c>
      <c r="G7" s="4">
        <f t="shared" si="0"/>
        <v>0</v>
      </c>
      <c r="H7" s="4" t="str">
        <f t="shared" si="1"/>
        <v>,3527573</v>
      </c>
      <c r="I7" s="4" t="str">
        <f>VLOOKUP(A7,HOP!A:U,21,0)</f>
        <v>直采</v>
      </c>
    </row>
    <row r="8" s="4" customFormat="1" hidden="1" spans="1:9">
      <c r="A8" s="5">
        <v>999224578998219</v>
      </c>
      <c r="B8" s="6">
        <v>45106</v>
      </c>
      <c r="C8" s="6">
        <v>45109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5">
        <v>999224991696009</v>
      </c>
      <c r="B9" s="6">
        <v>45108</v>
      </c>
      <c r="C9" s="6">
        <v>45109</v>
      </c>
      <c r="D9" s="4">
        <v>23.43</v>
      </c>
      <c r="E9" s="4" t="str">
        <f>VLOOKUP(A9,HOP!A:L,12,0)</f>
        <v>23.43</v>
      </c>
      <c r="F9" s="4" t="str">
        <f>VLOOKUP(A9,HOP!A:C,3,0)</f>
        <v>3559268</v>
      </c>
      <c r="G9" s="4">
        <f t="shared" si="0"/>
        <v>0</v>
      </c>
      <c r="H9" s="4" t="str">
        <f t="shared" si="1"/>
        <v>,3559268</v>
      </c>
      <c r="I9" s="4" t="str">
        <f>VLOOKUP(A9,HOP!A:U,21,0)</f>
        <v>直采</v>
      </c>
    </row>
    <row r="10" s="4" customFormat="1" spans="1:9">
      <c r="A10" s="5">
        <v>999225058875017</v>
      </c>
      <c r="B10" s="6">
        <v>45108</v>
      </c>
      <c r="C10" s="6">
        <v>45109</v>
      </c>
      <c r="D10" s="4">
        <v>33.26</v>
      </c>
      <c r="E10" s="4" t="str">
        <f>VLOOKUP(A10,HOP!A:L,12,0)</f>
        <v>33.26</v>
      </c>
      <c r="F10" s="4" t="str">
        <f>VLOOKUP(A10,HOP!A:C,3,0)</f>
        <v>3576798</v>
      </c>
      <c r="G10" s="4">
        <f t="shared" si="0"/>
        <v>0</v>
      </c>
      <c r="H10" s="4" t="str">
        <f t="shared" si="1"/>
        <v>,3576798</v>
      </c>
      <c r="I10" s="4" t="str">
        <f>VLOOKUP(A10,HOP!A:U,21,0)</f>
        <v>直采</v>
      </c>
    </row>
    <row r="12" spans="4:4">
      <c r="D12" s="4">
        <f>SUM(D2:D11)</f>
        <v>1911.86</v>
      </c>
    </row>
    <row r="13" spans="4:4">
      <c r="D13" s="4" t="s">
        <v>84</v>
      </c>
    </row>
    <row r="15" spans="1:3">
      <c r="A15" s="4" t="s">
        <v>85</v>
      </c>
      <c r="B15" s="4">
        <v>1249.86</v>
      </c>
      <c r="C15" s="4">
        <v>9786.79</v>
      </c>
    </row>
    <row r="16" spans="1:3">
      <c r="A16" s="4" t="s">
        <v>86</v>
      </c>
      <c r="B16" s="4">
        <v>662</v>
      </c>
      <c r="C16" s="4">
        <v>5183.67</v>
      </c>
    </row>
    <row r="17" spans="1:3">
      <c r="A17" s="4" t="s">
        <v>87</v>
      </c>
      <c r="B17" s="4">
        <f>SUBTOTAL(9,B15:B16)</f>
        <v>1911.86</v>
      </c>
      <c r="C17" s="4">
        <f>SUBTOTAL(9,C15:C16)</f>
        <v>14970.46</v>
      </c>
    </row>
    <row r="18" spans="1:1">
      <c r="A18" s="4" t="s">
        <v>88</v>
      </c>
    </row>
  </sheetData>
  <autoFilter ref="A1:X10">
    <filterColumn colId="3">
      <filters>
        <filter val="41"/>
        <filter val="662"/>
        <filter val="23.43"/>
        <filter val="105.44"/>
        <filter val="146.84"/>
        <filter val="33.26"/>
        <filter val="798"/>
        <filter val="101.89"/>
      </filters>
    </filterColumn>
    <extLst/>
  </autoFilter>
  <conditionalFormatting sqref="A1:A13 A15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D17" sqref="D17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89</v>
      </c>
      <c r="B1" s="2" t="s">
        <v>90</v>
      </c>
      <c r="C1" s="2" t="s">
        <v>91</v>
      </c>
      <c r="D1" s="2" t="s">
        <v>92</v>
      </c>
      <c r="E1" s="2" t="s">
        <v>13</v>
      </c>
      <c r="F1" s="2" t="s">
        <v>5</v>
      </c>
      <c r="G1" s="2" t="s">
        <v>6</v>
      </c>
      <c r="H1" s="2" t="s">
        <v>93</v>
      </c>
      <c r="I1" s="2" t="s">
        <v>94</v>
      </c>
      <c r="J1" s="2" t="s">
        <v>95</v>
      </c>
      <c r="K1" s="2" t="s">
        <v>96</v>
      </c>
      <c r="L1" s="2" t="s">
        <v>97</v>
      </c>
      <c r="M1" s="2" t="s">
        <v>98</v>
      </c>
      <c r="N1" s="2" t="s">
        <v>99</v>
      </c>
      <c r="O1" s="2" t="s">
        <v>100</v>
      </c>
      <c r="P1" s="2" t="s">
        <v>101</v>
      </c>
      <c r="Q1" s="2" t="s">
        <v>102</v>
      </c>
      <c r="R1" s="2" t="s">
        <v>103</v>
      </c>
      <c r="S1" s="2" t="s">
        <v>104</v>
      </c>
      <c r="T1" s="2" t="s">
        <v>105</v>
      </c>
      <c r="U1" s="2" t="s">
        <v>106</v>
      </c>
      <c r="V1" s="2" t="s">
        <v>107</v>
      </c>
    </row>
    <row r="2" s="1" customFormat="1" spans="1:22">
      <c r="A2" s="3">
        <v>999223693351987</v>
      </c>
      <c r="B2" s="1" t="s">
        <v>108</v>
      </c>
      <c r="C2" s="1" t="s">
        <v>109</v>
      </c>
      <c r="D2" s="1" t="s">
        <v>110</v>
      </c>
      <c r="E2" s="1" t="s">
        <v>111</v>
      </c>
      <c r="F2" s="1" t="s">
        <v>112</v>
      </c>
      <c r="G2" s="1" t="s">
        <v>113</v>
      </c>
      <c r="H2" s="1" t="s">
        <v>114</v>
      </c>
      <c r="I2" s="1" t="s">
        <v>115</v>
      </c>
      <c r="J2" s="1" t="s">
        <v>30</v>
      </c>
      <c r="K2" s="1" t="s">
        <v>116</v>
      </c>
      <c r="L2" s="1" t="s">
        <v>116</v>
      </c>
      <c r="M2" s="1" t="s">
        <v>117</v>
      </c>
      <c r="N2" s="1" t="s">
        <v>117</v>
      </c>
      <c r="O2" s="1" t="s">
        <v>118</v>
      </c>
      <c r="P2" s="1" t="s">
        <v>119</v>
      </c>
      <c r="Q2" s="1" t="s">
        <v>120</v>
      </c>
      <c r="R2" s="1" t="s">
        <v>121</v>
      </c>
      <c r="S2" s="1" t="s">
        <v>122</v>
      </c>
      <c r="T2" s="1" t="s">
        <v>123</v>
      </c>
      <c r="U2" s="1" t="s">
        <v>124</v>
      </c>
      <c r="V2" s="1" t="s">
        <v>125</v>
      </c>
    </row>
    <row r="3" s="1" customFormat="1" spans="1:22">
      <c r="A3" s="3">
        <v>999224177616205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  <c r="G3" s="1" t="s">
        <v>113</v>
      </c>
      <c r="H3" s="1" t="s">
        <v>114</v>
      </c>
      <c r="I3" s="1" t="s">
        <v>131</v>
      </c>
      <c r="J3" s="1" t="s">
        <v>30</v>
      </c>
      <c r="K3" s="1" t="s">
        <v>132</v>
      </c>
      <c r="L3" s="1" t="s">
        <v>132</v>
      </c>
      <c r="M3" s="1" t="s">
        <v>117</v>
      </c>
      <c r="N3" s="1" t="s">
        <v>117</v>
      </c>
      <c r="O3" s="1" t="s">
        <v>118</v>
      </c>
      <c r="P3" s="1" t="s">
        <v>119</v>
      </c>
      <c r="Q3" s="1" t="s">
        <v>120</v>
      </c>
      <c r="R3" s="1" t="s">
        <v>133</v>
      </c>
      <c r="S3" s="1" t="s">
        <v>122</v>
      </c>
      <c r="T3" s="1" t="s">
        <v>123</v>
      </c>
      <c r="U3" s="1" t="s">
        <v>134</v>
      </c>
      <c r="V3" s="1" t="s">
        <v>135</v>
      </c>
    </row>
    <row r="4" s="1" customFormat="1" spans="1:22">
      <c r="A4" s="3">
        <v>999224599932650</v>
      </c>
      <c r="B4" s="1" t="s">
        <v>136</v>
      </c>
      <c r="C4" s="1" t="s">
        <v>137</v>
      </c>
      <c r="D4" s="1" t="s">
        <v>138</v>
      </c>
      <c r="E4" s="1" t="s">
        <v>139</v>
      </c>
      <c r="F4" s="1" t="s">
        <v>140</v>
      </c>
      <c r="G4" s="1" t="s">
        <v>113</v>
      </c>
      <c r="H4" s="1" t="s">
        <v>114</v>
      </c>
      <c r="I4" s="1" t="s">
        <v>141</v>
      </c>
      <c r="J4" s="1" t="s">
        <v>30</v>
      </c>
      <c r="K4" s="1" t="s">
        <v>142</v>
      </c>
      <c r="L4" s="1" t="s">
        <v>142</v>
      </c>
      <c r="M4" s="1" t="s">
        <v>117</v>
      </c>
      <c r="N4" s="1" t="s">
        <v>117</v>
      </c>
      <c r="O4" s="1" t="s">
        <v>118</v>
      </c>
      <c r="P4" s="1" t="s">
        <v>119</v>
      </c>
      <c r="Q4" s="1" t="s">
        <v>120</v>
      </c>
      <c r="R4" s="1" t="s">
        <v>143</v>
      </c>
      <c r="S4" s="1" t="s">
        <v>122</v>
      </c>
      <c r="T4" s="1" t="s">
        <v>123</v>
      </c>
      <c r="U4" s="1" t="s">
        <v>124</v>
      </c>
      <c r="V4" s="1" t="s">
        <v>125</v>
      </c>
    </row>
    <row r="5" s="1" customFormat="1" spans="1:22">
      <c r="A5" s="3">
        <v>999224742549907</v>
      </c>
      <c r="B5" s="1" t="s">
        <v>144</v>
      </c>
      <c r="C5" s="1" t="s">
        <v>145</v>
      </c>
      <c r="D5" s="1" t="s">
        <v>110</v>
      </c>
      <c r="E5" s="1" t="s">
        <v>146</v>
      </c>
      <c r="F5" s="1" t="s">
        <v>147</v>
      </c>
      <c r="G5" s="1" t="s">
        <v>113</v>
      </c>
      <c r="H5" s="1" t="s">
        <v>114</v>
      </c>
      <c r="I5" s="1" t="s">
        <v>148</v>
      </c>
      <c r="J5" s="1" t="s">
        <v>30</v>
      </c>
      <c r="K5" s="1" t="s">
        <v>149</v>
      </c>
      <c r="L5" s="1" t="s">
        <v>149</v>
      </c>
      <c r="M5" s="1" t="s">
        <v>117</v>
      </c>
      <c r="N5" s="1" t="s">
        <v>117</v>
      </c>
      <c r="O5" s="1" t="s">
        <v>118</v>
      </c>
      <c r="P5" s="1" t="s">
        <v>119</v>
      </c>
      <c r="Q5" s="1" t="s">
        <v>120</v>
      </c>
      <c r="R5" s="1" t="s">
        <v>150</v>
      </c>
      <c r="S5" s="1" t="s">
        <v>122</v>
      </c>
      <c r="T5" s="1" t="s">
        <v>123</v>
      </c>
      <c r="U5" s="1" t="s">
        <v>124</v>
      </c>
      <c r="V5" s="1" t="s">
        <v>125</v>
      </c>
    </row>
    <row r="6" s="1" customFormat="1" spans="1:22">
      <c r="A6" s="3">
        <v>999224745173193</v>
      </c>
      <c r="B6" s="1" t="s">
        <v>144</v>
      </c>
      <c r="C6" s="1" t="s">
        <v>151</v>
      </c>
      <c r="D6" s="1" t="s">
        <v>152</v>
      </c>
      <c r="E6" s="1" t="s">
        <v>153</v>
      </c>
      <c r="F6" s="1" t="s">
        <v>112</v>
      </c>
      <c r="G6" s="1" t="s">
        <v>113</v>
      </c>
      <c r="H6" s="1" t="s">
        <v>114</v>
      </c>
      <c r="I6" s="1" t="s">
        <v>154</v>
      </c>
      <c r="J6" s="1" t="s">
        <v>30</v>
      </c>
      <c r="K6" s="1" t="s">
        <v>155</v>
      </c>
      <c r="L6" s="1" t="s">
        <v>155</v>
      </c>
      <c r="M6" s="1" t="s">
        <v>117</v>
      </c>
      <c r="N6" s="1" t="s">
        <v>117</v>
      </c>
      <c r="O6" s="1" t="s">
        <v>118</v>
      </c>
      <c r="P6" s="1" t="s">
        <v>119</v>
      </c>
      <c r="Q6" s="1" t="s">
        <v>120</v>
      </c>
      <c r="R6" s="1" t="s">
        <v>156</v>
      </c>
      <c r="S6" s="1" t="s">
        <v>122</v>
      </c>
      <c r="T6" s="1" t="s">
        <v>123</v>
      </c>
      <c r="U6" s="1" t="s">
        <v>124</v>
      </c>
      <c r="V6" s="1" t="s">
        <v>125</v>
      </c>
    </row>
    <row r="7" s="1" customFormat="1" spans="1:22">
      <c r="A7" s="3">
        <v>999224863004810</v>
      </c>
      <c r="B7" s="1" t="s">
        <v>157</v>
      </c>
      <c r="C7" s="1" t="s">
        <v>158</v>
      </c>
      <c r="D7" s="1" t="s">
        <v>159</v>
      </c>
      <c r="E7" s="1" t="s">
        <v>160</v>
      </c>
      <c r="F7" s="1" t="s">
        <v>130</v>
      </c>
      <c r="G7" s="1" t="s">
        <v>113</v>
      </c>
      <c r="H7" s="1" t="s">
        <v>114</v>
      </c>
      <c r="I7" s="1" t="s">
        <v>161</v>
      </c>
      <c r="J7" s="1" t="s">
        <v>30</v>
      </c>
      <c r="K7" s="1" t="s">
        <v>162</v>
      </c>
      <c r="L7" s="1" t="s">
        <v>162</v>
      </c>
      <c r="M7" s="1" t="s">
        <v>117</v>
      </c>
      <c r="N7" s="1" t="s">
        <v>117</v>
      </c>
      <c r="O7" s="1" t="s">
        <v>118</v>
      </c>
      <c r="P7" s="1" t="s">
        <v>119</v>
      </c>
      <c r="Q7" s="1" t="s">
        <v>120</v>
      </c>
      <c r="R7" s="1" t="s">
        <v>163</v>
      </c>
      <c r="S7" s="1" t="s">
        <v>122</v>
      </c>
      <c r="T7" s="1" t="s">
        <v>123</v>
      </c>
      <c r="U7" s="1" t="s">
        <v>124</v>
      </c>
      <c r="V7" s="1" t="s">
        <v>164</v>
      </c>
    </row>
    <row r="8" s="1" customFormat="1" spans="1:22">
      <c r="A8" s="3">
        <v>999224991696009</v>
      </c>
      <c r="B8" s="1" t="s">
        <v>165</v>
      </c>
      <c r="C8" s="1" t="s">
        <v>166</v>
      </c>
      <c r="D8" s="1" t="s">
        <v>167</v>
      </c>
      <c r="E8" s="1" t="s">
        <v>168</v>
      </c>
      <c r="F8" s="1" t="s">
        <v>112</v>
      </c>
      <c r="G8" s="1" t="s">
        <v>113</v>
      </c>
      <c r="H8" s="1" t="s">
        <v>114</v>
      </c>
      <c r="I8" s="1" t="s">
        <v>169</v>
      </c>
      <c r="J8" s="1" t="s">
        <v>30</v>
      </c>
      <c r="K8" s="1" t="s">
        <v>170</v>
      </c>
      <c r="L8" s="1" t="s">
        <v>170</v>
      </c>
      <c r="M8" s="1" t="s">
        <v>117</v>
      </c>
      <c r="N8" s="1" t="s">
        <v>117</v>
      </c>
      <c r="O8" s="1" t="s">
        <v>118</v>
      </c>
      <c r="P8" s="1" t="s">
        <v>119</v>
      </c>
      <c r="Q8" s="1" t="s">
        <v>120</v>
      </c>
      <c r="R8" s="1" t="s">
        <v>171</v>
      </c>
      <c r="S8" s="1" t="s">
        <v>122</v>
      </c>
      <c r="T8" s="1" t="s">
        <v>123</v>
      </c>
      <c r="U8" s="1" t="s">
        <v>124</v>
      </c>
      <c r="V8" s="1" t="s">
        <v>164</v>
      </c>
    </row>
    <row r="9" s="1" customFormat="1" spans="1:22">
      <c r="A9" s="3">
        <v>999225058875017</v>
      </c>
      <c r="B9" s="1" t="s">
        <v>112</v>
      </c>
      <c r="C9" s="1" t="s">
        <v>172</v>
      </c>
      <c r="D9" s="1" t="s">
        <v>173</v>
      </c>
      <c r="E9" s="1" t="s">
        <v>174</v>
      </c>
      <c r="F9" s="1" t="s">
        <v>112</v>
      </c>
      <c r="G9" s="1" t="s">
        <v>113</v>
      </c>
      <c r="H9" s="1" t="s">
        <v>114</v>
      </c>
      <c r="I9" s="1" t="s">
        <v>175</v>
      </c>
      <c r="J9" s="1" t="s">
        <v>30</v>
      </c>
      <c r="K9" s="1" t="s">
        <v>176</v>
      </c>
      <c r="L9" s="1" t="s">
        <v>176</v>
      </c>
      <c r="M9" s="1" t="s">
        <v>117</v>
      </c>
      <c r="N9" s="1" t="s">
        <v>117</v>
      </c>
      <c r="O9" s="1" t="s">
        <v>118</v>
      </c>
      <c r="P9" s="1" t="s">
        <v>119</v>
      </c>
      <c r="Q9" s="1" t="s">
        <v>120</v>
      </c>
      <c r="R9" s="1" t="s">
        <v>177</v>
      </c>
      <c r="S9" s="1" t="s">
        <v>122</v>
      </c>
      <c r="T9" s="1" t="s">
        <v>123</v>
      </c>
      <c r="U9" s="1" t="s">
        <v>124</v>
      </c>
      <c r="V9" s="1" t="s">
        <v>125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2023-07-05T01:16:15Z</dcterms:created>
  <dcterms:modified xsi:type="dcterms:W3CDTF">2023-07-05T01:25:03Z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4AAF5043028149BEB3AF2E6AA9DECB4B_12</vt:lpwstr>
  </property>
  <property fmtid="{D5CDD505-2E9C-101B-9397-08002B2CF9AE}" pid="3" name="KSOProductBuildVer">
    <vt:lpwstr>2052-11.1.0.14309</vt:lpwstr>
  </property>
</Properties>
</file>