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<sst xmlns="http://schemas.openxmlformats.org/spreadsheetml/2006/main" count="345" uniqueCount="170">
  <si>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</si>
  <si>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</si>
  <si>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</si>
  <si>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</si>
  <si>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</si>
  <si>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</si>
  <si>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</si>
  <si>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</si>
  <si>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</si>
  <si>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</si>
  <si>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</si>
  <si>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</si>
  <si>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</si>
  <si>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</si>
  <si>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</si>
  <si>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</si>
  <si>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</si>
  <si>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</si>
  <si>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</si>
  <si>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</si>
  <si>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</si>
  <si>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</si>
  <si>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</si>
  <si>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</si>
  <si>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</si>
  <si>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999224093084484	</t>
  </si>
  <si>
    <t>Ctrip</t>
  </si>
  <si>
    <t>正常</t>
  </si>
  <si>
    <t>[普吉岛]普吉岛芭东美爵大酒店(Grand Mercure Phuket Patong)(7312477)</t>
  </si>
  <si>
    <t>豪华双床房(直通泳池)(至少连住2晚及以上)&lt;早餐&gt;</t>
  </si>
  <si>
    <t>USD</t>
  </si>
  <si>
    <t>HE/SHANSHAN,XU/GUOQIANG</t>
  </si>
  <si>
    <t>CA6352230710USD-W</t>
  </si>
  <si>
    <t>未提现</t>
  </si>
  <si>
    <t>携程开票</t>
  </si>
  <si>
    <t xml:space="preserve">3353820	</t>
  </si>
  <si>
    <t xml:space="preserve">663526	</t>
  </si>
  <si>
    <t xml:space="preserve">999224101603723	</t>
  </si>
  <si>
    <t>高级双床房(至少连住2晚及以上)&lt;早餐&gt;</t>
  </si>
  <si>
    <t>HE/SHANSHAN</t>
  </si>
  <si>
    <t xml:space="preserve">3358000	</t>
  </si>
  <si>
    <t xml:space="preserve">663852	</t>
  </si>
  <si>
    <t>取消</t>
  </si>
  <si>
    <t xml:space="preserve">999224663382779	</t>
  </si>
  <si>
    <t>[马巴拉卡特]美多利娱乐场酒店(Midori Clark Hotel and Casino)(22943668)</t>
  </si>
  <si>
    <t>高级房(至少连住2晚及以上)&lt;早餐&gt;</t>
  </si>
  <si>
    <t>MITSUISHI/TAKAYOSHI</t>
  </si>
  <si>
    <t xml:space="preserve">3477326	</t>
  </si>
  <si>
    <t xml:space="preserve">Conf #  161435	</t>
  </si>
  <si>
    <t xml:space="preserve">999224787847189	</t>
  </si>
  <si>
    <t>[曼谷]曼谷大仓新颐酒店(The Okura Prestige Bangkok)(8193835)</t>
  </si>
  <si>
    <t>豪华特大床房(至少连住2晚及以上)&lt;早餐&gt;</t>
  </si>
  <si>
    <t>ZANG/JUN,ZHANG/ZHEN,ZANG/TONGJIANG,WANG/MAIHUA</t>
  </si>
  <si>
    <t xml:space="preserve">3508546	</t>
  </si>
  <si>
    <t xml:space="preserve">7081420	</t>
  </si>
  <si>
    <t xml:space="preserve">999224888735564	</t>
  </si>
  <si>
    <t>[曼谷]曼谷素坤逸航站 21 中心酒店(Grande Centre Point Hotel Terminal 21)(8628098)</t>
  </si>
  <si>
    <t>至尊套房(至少连住2晚及以上)</t>
  </si>
  <si>
    <t>chvag/ya an</t>
  </si>
  <si>
    <t xml:space="preserve">3534369	</t>
  </si>
  <si>
    <t xml:space="preserve">434281 434410 434411	</t>
  </si>
  <si>
    <t xml:space="preserve">999224943272076	</t>
  </si>
  <si>
    <t>[普吉岛]普吉岛洲际丁索别墅度假村(Dinso Resort &amp; Villas Phuket, an IHG Hotel)(14215784)</t>
  </si>
  <si>
    <t>复式泳池别墅(至少连住2晚及以上)&lt;早餐&gt;</t>
  </si>
  <si>
    <t>MA/ZIRAN</t>
  </si>
  <si>
    <t xml:space="preserve">3547964	</t>
  </si>
  <si>
    <t xml:space="preserve">96316	</t>
  </si>
  <si>
    <t xml:space="preserve">999224986747480	</t>
  </si>
  <si>
    <t>城景豪华房（1张特大床）(至少连住2晚及以上)&lt;早餐&gt;</t>
  </si>
  <si>
    <t>HE/JIANWEI,LIANG/SHUQI</t>
  </si>
  <si>
    <t xml:space="preserve">3558008	</t>
  </si>
  <si>
    <t xml:space="preserve">95580	</t>
  </si>
  <si>
    <t xml:space="preserve">999225032114219	</t>
  </si>
  <si>
    <t>[曼谷]曼谷素坤逸 11 巷美居酒店(Mercure Bangkok Sukhumvit 11)(14971279)</t>
  </si>
  <si>
    <t>TONG/LING,LI/YINBAO</t>
  </si>
  <si>
    <t xml:space="preserve">3570690	</t>
  </si>
  <si>
    <t xml:space="preserve">884680	</t>
  </si>
  <si>
    <t xml:space="preserve">999225092349762	</t>
  </si>
  <si>
    <t>城景豪华房（2张单人床）(至少连住2晚及以上)&lt;早餐&gt;</t>
  </si>
  <si>
    <t>SUN/YUHAN</t>
  </si>
  <si>
    <t xml:space="preserve">3585133	</t>
  </si>
  <si>
    <t xml:space="preserve">99060	</t>
  </si>
  <si>
    <t>,</t>
  </si>
  <si>
    <t>USD 4064.31</t>
  </si>
  <si>
    <t>A230710094047911</t>
  </si>
  <si>
    <t>USD / THB 当前参考汇率: 35.138</t>
  </si>
  <si>
    <t>总计：4064.31 USD/
142811.72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</si>
  <si>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</si>
  <si>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</si>
  <si>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</si>
  <si>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</si>
  <si>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</si>
  <si>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</si>
  <si>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</si>
  <si>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</si>
  <si>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</si>
  <si>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</si>
  <si>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</si>
  <si>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</si>
  <si>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</si>
  <si>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</si>
  <si>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</si>
  <si>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</si>
  <si>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</si>
  <si>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</si>
  <si>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</si>
  <si>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</si>
  <si>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3585133</t>
  </si>
  <si>
    <t>丁索度假村</t>
  </si>
  <si>
    <t>SUN YUHAN</t>
  </si>
  <si>
    <t>2023-07-07</t>
  </si>
  <si>
    <t>2023-07-09</t>
  </si>
  <si>
    <t>退房日周结</t>
  </si>
  <si>
    <t>1120.06</t>
  </si>
  <si>
    <t>154.00</t>
  </si>
  <si>
    <t>0</t>
  </si>
  <si>
    <t>0.00</t>
  </si>
  <si>
    <t>携程国际直连(CIT)</t>
  </si>
  <si>
    <t>01.011176</t>
  </si>
  <si>
    <t>2023-07-03 11:43:16</t>
  </si>
  <si>
    <t>否</t>
  </si>
  <si>
    <t>CIT(Thailand) CO,. Ltd</t>
  </si>
  <si>
    <t>直采</t>
  </si>
  <si>
    <t>泰国</t>
  </si>
  <si>
    <t>2023-06-29</t>
  </si>
  <si>
    <t>3570690</t>
  </si>
  <si>
    <t>曼谷素坤逸11号美居酒店</t>
  </si>
  <si>
    <t>TONG LING,LI YINBAO</t>
  </si>
  <si>
    <t>2023-06-30</t>
  </si>
  <si>
    <t>3787.98</t>
  </si>
  <si>
    <t>521.76</t>
  </si>
  <si>
    <t>2023-06-30 09:27:47</t>
  </si>
  <si>
    <t>2023-06-27</t>
  </si>
  <si>
    <t>3558008</t>
  </si>
  <si>
    <t>HE JIANWEI,LIANG SHUQI</t>
  </si>
  <si>
    <t>2023-07-05</t>
  </si>
  <si>
    <t>2023-07-08</t>
  </si>
  <si>
    <t>1767.03</t>
  </si>
  <si>
    <t>243.51</t>
  </si>
  <si>
    <t>2023-06-27 15:42:22</t>
  </si>
  <si>
    <t>2023-06-25</t>
  </si>
  <si>
    <t>3547964</t>
  </si>
  <si>
    <t>MA ZIRAN</t>
  </si>
  <si>
    <t>2023-07-06</t>
  </si>
  <si>
    <t>5001.04</t>
  </si>
  <si>
    <t>693.78</t>
  </si>
  <si>
    <t>2023-06-29 12:18:35</t>
  </si>
  <si>
    <t>2023-06-21</t>
  </si>
  <si>
    <t>3534369</t>
  </si>
  <si>
    <t>曼谷素坤逸航站 21 中心酒店 (政府卫生认证)</t>
  </si>
  <si>
    <t>chvag ya an</t>
  </si>
  <si>
    <t>5243.92</t>
  </si>
  <si>
    <t>728.18</t>
  </si>
  <si>
    <t>2023-06-22 20:50:19</t>
  </si>
  <si>
    <t>2023-06-15</t>
  </si>
  <si>
    <t>3508546</t>
  </si>
  <si>
    <t>曼谷大仓新颐饭店</t>
  </si>
  <si>
    <t>ZANG JUN,ZHANG ZHEN,ZANG TONGJIANG,WANG MAIHUA</t>
  </si>
  <si>
    <t>8886.17</t>
  </si>
  <si>
    <t>1240.08</t>
  </si>
  <si>
    <t>2023-06-16 10:32:15</t>
  </si>
  <si>
    <t>2023-06-08</t>
  </si>
  <si>
    <t>3477326</t>
  </si>
  <si>
    <t>美多利娱乐场酒店</t>
  </si>
  <si>
    <t>MITSUISHI TAKAYOSHI</t>
  </si>
  <si>
    <t>2023-07-02</t>
  </si>
  <si>
    <t>3450.41</t>
  </si>
  <si>
    <t>483.00</t>
  </si>
  <si>
    <t>2023-06-08 23:54:46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</si>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</sst>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297815</xdr:colOff>
      <xdr:row>10</xdr:row>
      <xdr:rowOff>121920</xdr:rowOff>
    </xdr:from>
    <xdr:to>
      <xdr:col>20</xdr:col>
      <xdr:colOff>564515</xdr:colOff>
      <xdr:row>36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584960"/>
          <a:ext cx="9867900" cy="4701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45108</v>
      </c>
      <c r="G2" s="6">
        <v>45112</v>
      </c>
      <c r="H2" s="4">
        <v>1</v>
      </c>
      <c r="I2" s="4">
        <v>4</v>
      </c>
      <c r="J2" s="4">
        <v>4</v>
      </c>
      <c r="K2" s="4" t="s">
        <v>30</v>
      </c>
      <c r="L2" s="4">
        <v>716</v>
      </c>
      <c r="M2" s="4">
        <v>716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45117</v>
      </c>
      <c r="T2" s="4" t="s">
        <v>34</v>
      </c>
      <c r="U2" s="4">
        <v>716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45108</v>
      </c>
      <c r="G3" s="6">
        <v>45114</v>
      </c>
      <c r="H3" s="4">
        <v>1</v>
      </c>
      <c r="I3" s="4">
        <v>6</v>
      </c>
      <c r="J3" s="4">
        <v>6</v>
      </c>
      <c r="K3" s="4" t="s">
        <v>30</v>
      </c>
      <c r="L3" s="4">
        <v>639</v>
      </c>
      <c r="M3" s="4">
        <v>639</v>
      </c>
      <c r="N3" s="4" t="s">
        <v>39</v>
      </c>
      <c r="O3" s="4" t="s">
        <v>32</v>
      </c>
      <c r="P3" s="4" t="s">
        <v>33</v>
      </c>
      <c r="Q3" s="4">
        <v>0</v>
      </c>
      <c r="R3" s="7">
        <v>45057</v>
      </c>
      <c r="S3" s="6">
        <v>45117</v>
      </c>
      <c r="T3" s="4" t="s">
        <v>34</v>
      </c>
      <c r="U3" s="4">
        <v>639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45108</v>
      </c>
      <c r="G4" s="6">
        <v>45112</v>
      </c>
      <c r="H4" s="4">
        <v>1</v>
      </c>
      <c r="I4" s="4">
        <v>4</v>
      </c>
      <c r="J4" s="4">
        <v>4</v>
      </c>
      <c r="K4" s="4" t="s">
        <v>30</v>
      </c>
      <c r="L4" s="4">
        <v>-716</v>
      </c>
      <c r="M4" s="4">
        <v>-716</v>
      </c>
      <c r="N4" s="4" t="s">
        <v>31</v>
      </c>
      <c r="O4" s="4" t="s">
        <v>32</v>
      </c>
      <c r="P4" s="4" t="s">
        <v>33</v>
      </c>
      <c r="Q4" s="4">
        <v>0</v>
      </c>
      <c r="R4" s="7">
        <v>45057</v>
      </c>
      <c r="S4" s="6">
        <v>45117</v>
      </c>
      <c r="T4" s="4" t="s">
        <v>34</v>
      </c>
      <c r="U4" s="4">
        <v>-716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42</v>
      </c>
      <c r="D5" s="4" t="s">
        <v>28</v>
      </c>
      <c r="E5" s="4" t="s">
        <v>38</v>
      </c>
      <c r="F5" s="6">
        <v>45108</v>
      </c>
      <c r="G5" s="6">
        <v>45114</v>
      </c>
      <c r="H5" s="4">
        <v>1</v>
      </c>
      <c r="I5" s="4">
        <v>6</v>
      </c>
      <c r="J5" s="4">
        <v>6</v>
      </c>
      <c r="K5" s="4" t="s">
        <v>30</v>
      </c>
      <c r="L5" s="4">
        <v>-639</v>
      </c>
      <c r="M5" s="4">
        <v>-639</v>
      </c>
      <c r="N5" s="4" t="s">
        <v>39</v>
      </c>
      <c r="O5" s="4" t="s">
        <v>32</v>
      </c>
      <c r="P5" s="4" t="s">
        <v>33</v>
      </c>
      <c r="Q5" s="4">
        <v>0</v>
      </c>
      <c r="R5" s="7">
        <v>45057</v>
      </c>
      <c r="S5" s="6">
        <v>45117</v>
      </c>
      <c r="T5" s="4" t="s">
        <v>34</v>
      </c>
      <c r="U5" s="4">
        <v>-639</v>
      </c>
      <c r="V5" s="4">
        <v>0</v>
      </c>
      <c r="W5" s="4">
        <v>0</v>
      </c>
      <c r="X5" s="4" t="s">
        <v>40</v>
      </c>
      <c r="Y5" s="4" t="s">
        <v>41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45109</v>
      </c>
      <c r="G6" s="6">
        <v>45113</v>
      </c>
      <c r="H6" s="4">
        <v>1</v>
      </c>
      <c r="I6" s="4">
        <v>4</v>
      </c>
      <c r="J6" s="4">
        <v>4</v>
      </c>
      <c r="K6" s="4" t="s">
        <v>30</v>
      </c>
      <c r="L6" s="4">
        <v>483</v>
      </c>
      <c r="M6" s="4">
        <v>483</v>
      </c>
      <c r="N6" s="4" t="s">
        <v>46</v>
      </c>
      <c r="O6" s="4" t="s">
        <v>32</v>
      </c>
      <c r="P6" s="4" t="s">
        <v>33</v>
      </c>
      <c r="Q6" s="4">
        <v>0</v>
      </c>
      <c r="R6" s="7">
        <v>45085</v>
      </c>
      <c r="S6" s="6">
        <v>45117</v>
      </c>
      <c r="T6" s="4" t="s">
        <v>34</v>
      </c>
      <c r="U6" s="4">
        <v>483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45113</v>
      </c>
      <c r="G7" s="6">
        <v>45116</v>
      </c>
      <c r="H7" s="4">
        <v>2</v>
      </c>
      <c r="I7" s="4">
        <v>3</v>
      </c>
      <c r="J7" s="4">
        <v>6</v>
      </c>
      <c r="K7" s="4" t="s">
        <v>30</v>
      </c>
      <c r="L7" s="4">
        <v>1240.08</v>
      </c>
      <c r="M7" s="4">
        <v>1240.08</v>
      </c>
      <c r="N7" s="4" t="s">
        <v>52</v>
      </c>
      <c r="O7" s="4" t="s">
        <v>32</v>
      </c>
      <c r="P7" s="4" t="s">
        <v>33</v>
      </c>
      <c r="Q7" s="4">
        <v>0</v>
      </c>
      <c r="R7" s="7">
        <v>45092.0000115741</v>
      </c>
      <c r="S7" s="6">
        <v>45117</v>
      </c>
      <c r="T7" s="4" t="s">
        <v>34</v>
      </c>
      <c r="U7" s="4">
        <v>1240.08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45106</v>
      </c>
      <c r="G8" s="6">
        <v>45110</v>
      </c>
      <c r="H8" s="4">
        <v>1</v>
      </c>
      <c r="I8" s="4">
        <v>4</v>
      </c>
      <c r="J8" s="4">
        <v>4</v>
      </c>
      <c r="K8" s="4" t="s">
        <v>30</v>
      </c>
      <c r="L8" s="4">
        <v>728.18</v>
      </c>
      <c r="M8" s="4">
        <v>728.18</v>
      </c>
      <c r="N8" s="4" t="s">
        <v>58</v>
      </c>
      <c r="O8" s="4" t="s">
        <v>32</v>
      </c>
      <c r="P8" s="4" t="s">
        <v>33</v>
      </c>
      <c r="Q8" s="4">
        <v>0</v>
      </c>
      <c r="R8" s="7">
        <v>45098.0000115741</v>
      </c>
      <c r="S8" s="6">
        <v>45117</v>
      </c>
      <c r="T8" s="4" t="s">
        <v>34</v>
      </c>
      <c r="U8" s="4">
        <v>728.18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45110</v>
      </c>
      <c r="G9" s="6">
        <v>45113</v>
      </c>
      <c r="H9" s="4">
        <v>1</v>
      </c>
      <c r="I9" s="4">
        <v>3</v>
      </c>
      <c r="J9" s="4">
        <v>3</v>
      </c>
      <c r="K9" s="4" t="s">
        <v>30</v>
      </c>
      <c r="L9" s="4">
        <v>693.78</v>
      </c>
      <c r="M9" s="4">
        <v>693.78</v>
      </c>
      <c r="N9" s="4" t="s">
        <v>64</v>
      </c>
      <c r="O9" s="4" t="s">
        <v>32</v>
      </c>
      <c r="P9" s="4" t="s">
        <v>33</v>
      </c>
      <c r="Q9" s="4">
        <v>0</v>
      </c>
      <c r="R9" s="7">
        <v>45102</v>
      </c>
      <c r="S9" s="6">
        <v>45117</v>
      </c>
      <c r="T9" s="4" t="s">
        <v>34</v>
      </c>
      <c r="U9" s="4">
        <v>693.78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62</v>
      </c>
      <c r="E10" s="4" t="s">
        <v>68</v>
      </c>
      <c r="F10" s="6">
        <v>45112</v>
      </c>
      <c r="G10" s="6">
        <v>45115</v>
      </c>
      <c r="H10" s="4">
        <v>1</v>
      </c>
      <c r="I10" s="4">
        <v>3</v>
      </c>
      <c r="J10" s="4">
        <v>3</v>
      </c>
      <c r="K10" s="4" t="s">
        <v>30</v>
      </c>
      <c r="L10" s="4">
        <v>243.51</v>
      </c>
      <c r="M10" s="4">
        <v>243.51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45104.0000115741</v>
      </c>
      <c r="S10" s="6">
        <v>45117</v>
      </c>
      <c r="T10" s="4" t="s">
        <v>34</v>
      </c>
      <c r="U10" s="4">
        <v>243.51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51</v>
      </c>
      <c r="F11" s="6">
        <v>45107</v>
      </c>
      <c r="G11" s="6">
        <v>45110</v>
      </c>
      <c r="H11" s="4">
        <v>2</v>
      </c>
      <c r="I11" s="4">
        <v>3</v>
      </c>
      <c r="J11" s="4">
        <v>6</v>
      </c>
      <c r="K11" s="4" t="s">
        <v>30</v>
      </c>
      <c r="L11" s="4">
        <v>521.76</v>
      </c>
      <c r="M11" s="4">
        <v>521.76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45106.0000115741</v>
      </c>
      <c r="S11" s="6">
        <v>45117</v>
      </c>
      <c r="T11" s="4" t="s">
        <v>34</v>
      </c>
      <c r="U11" s="4">
        <v>521.76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62</v>
      </c>
      <c r="E12" s="4" t="s">
        <v>78</v>
      </c>
      <c r="F12" s="6">
        <v>45114</v>
      </c>
      <c r="G12" s="6">
        <v>45116</v>
      </c>
      <c r="H12" s="4">
        <v>1</v>
      </c>
      <c r="I12" s="4">
        <v>2</v>
      </c>
      <c r="J12" s="4">
        <v>2</v>
      </c>
      <c r="K12" s="4" t="s">
        <v>30</v>
      </c>
      <c r="L12" s="4">
        <v>154</v>
      </c>
      <c r="M12" s="4">
        <v>154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45110</v>
      </c>
      <c r="S12" s="6">
        <v>45117</v>
      </c>
      <c r="T12" s="4" t="s">
        <v>34</v>
      </c>
      <c r="U12" s="4">
        <v>154</v>
      </c>
      <c r="V12" s="4">
        <v>0</v>
      </c>
      <c r="W12" s="4">
        <v>0</v>
      </c>
      <c r="X12" s="4" t="s">
        <v>80</v>
      </c>
      <c r="Y12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C28" sqref="C28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82</v>
      </c>
    </row>
    <row r="2" s="4" customFormat="1" hidden="1" spans="1:10">
      <c r="A2" s="5">
        <v>999224093084484</v>
      </c>
      <c r="B2" s="4" t="s">
        <v>27</v>
      </c>
      <c r="C2" s="6">
        <v>45108</v>
      </c>
      <c r="D2" s="6">
        <v>45112</v>
      </c>
      <c r="E2" s="4">
        <v>0</v>
      </c>
      <c r="F2" s="4" t="e">
        <f>VLOOKUP(A2,HOP!A:L,12,0)</f>
        <v>#N/A</v>
      </c>
      <c r="G2" s="4" t="e">
        <f>VLOOKUP(A2,HOP!A:C,3,0)</f>
        <v>#N/A</v>
      </c>
      <c r="H2" s="4" t="e">
        <f>E2-F2</f>
        <v>#N/A</v>
      </c>
      <c r="I2" s="4" t="e">
        <f>$I$1&amp;G2</f>
        <v>#N/A</v>
      </c>
      <c r="J2" s="4" t="e">
        <f>VLOOKUP(A2,HOP!A:U,21,0)</f>
        <v>#N/A</v>
      </c>
    </row>
    <row r="3" s="4" customFormat="1" hidden="1" spans="1:10">
      <c r="A3" s="5">
        <v>999224101603723</v>
      </c>
      <c r="B3" s="4" t="s">
        <v>27</v>
      </c>
      <c r="C3" s="6">
        <v>45108</v>
      </c>
      <c r="D3" s="6">
        <v>45114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10" si="0">E3-F3</f>
        <v>#N/A</v>
      </c>
      <c r="I3" s="4" t="e">
        <f t="shared" ref="I3:I10" si="1">$I$1&amp;G3</f>
        <v>#N/A</v>
      </c>
      <c r="J3" s="4" t="e">
        <f>VLOOKUP(A3,HOP!A:U,21,0)</f>
        <v>#N/A</v>
      </c>
    </row>
    <row r="4" s="4" customFormat="1" spans="1:10">
      <c r="A4" s="5">
        <v>999224663382779</v>
      </c>
      <c r="B4" s="4" t="s">
        <v>27</v>
      </c>
      <c r="C4" s="6">
        <v>45109</v>
      </c>
      <c r="D4" s="6">
        <v>45113</v>
      </c>
      <c r="E4" s="4">
        <v>483</v>
      </c>
      <c r="F4" s="4" t="str">
        <f>VLOOKUP(A4,HOP!A:L,12,0)</f>
        <v>483.00</v>
      </c>
      <c r="G4" s="4" t="str">
        <f>VLOOKUP(A4,HOP!A:C,3,0)</f>
        <v>3477326</v>
      </c>
      <c r="H4" s="4">
        <f t="shared" si="0"/>
        <v>0</v>
      </c>
      <c r="I4" s="4" t="str">
        <f t="shared" si="1"/>
        <v>,3477326</v>
      </c>
      <c r="J4" s="4" t="str">
        <f>VLOOKUP(A4,HOP!A:U,21,0)</f>
        <v>直采</v>
      </c>
    </row>
    <row r="5" s="4" customFormat="1" spans="1:10">
      <c r="A5" s="5">
        <v>999224787847189</v>
      </c>
      <c r="B5" s="4" t="s">
        <v>27</v>
      </c>
      <c r="C5" s="6">
        <v>45113</v>
      </c>
      <c r="D5" s="6">
        <v>45116</v>
      </c>
      <c r="E5" s="4">
        <v>1240.08</v>
      </c>
      <c r="F5" s="4" t="str">
        <f>VLOOKUP(A5,HOP!A:L,12,0)</f>
        <v>1240.08</v>
      </c>
      <c r="G5" s="4" t="str">
        <f>VLOOKUP(A5,HOP!A:C,3,0)</f>
        <v>3508546</v>
      </c>
      <c r="H5" s="4">
        <f t="shared" si="0"/>
        <v>0</v>
      </c>
      <c r="I5" s="4" t="str">
        <f t="shared" si="1"/>
        <v>,3508546</v>
      </c>
      <c r="J5" s="4" t="str">
        <f>VLOOKUP(A5,HOP!A:U,21,0)</f>
        <v>直采</v>
      </c>
    </row>
    <row r="6" s="4" customFormat="1" spans="1:10">
      <c r="A6" s="5">
        <v>999224888735564</v>
      </c>
      <c r="B6" s="4" t="s">
        <v>27</v>
      </c>
      <c r="C6" s="6">
        <v>45106</v>
      </c>
      <c r="D6" s="6">
        <v>45110</v>
      </c>
      <c r="E6" s="4">
        <v>728.18</v>
      </c>
      <c r="F6" s="4" t="str">
        <f>VLOOKUP(A6,HOP!A:L,12,0)</f>
        <v>728.18</v>
      </c>
      <c r="G6" s="4" t="str">
        <f>VLOOKUP(A6,HOP!A:C,3,0)</f>
        <v>3534369</v>
      </c>
      <c r="H6" s="4">
        <f t="shared" si="0"/>
        <v>0</v>
      </c>
      <c r="I6" s="4" t="str">
        <f t="shared" si="1"/>
        <v>,3534369</v>
      </c>
      <c r="J6" s="4" t="str">
        <f>VLOOKUP(A6,HOP!A:U,21,0)</f>
        <v>直采</v>
      </c>
    </row>
    <row r="7" s="4" customFormat="1" spans="1:10">
      <c r="A7" s="5">
        <v>999224943272076</v>
      </c>
      <c r="B7" s="4" t="s">
        <v>27</v>
      </c>
      <c r="C7" s="6">
        <v>45110</v>
      </c>
      <c r="D7" s="6">
        <v>45113</v>
      </c>
      <c r="E7" s="4">
        <v>693.78</v>
      </c>
      <c r="F7" s="4" t="str">
        <f>VLOOKUP(A7,HOP!A:L,12,0)</f>
        <v>693.78</v>
      </c>
      <c r="G7" s="4" t="str">
        <f>VLOOKUP(A7,HOP!A:C,3,0)</f>
        <v>3547964</v>
      </c>
      <c r="H7" s="4">
        <f t="shared" si="0"/>
        <v>0</v>
      </c>
      <c r="I7" s="4" t="str">
        <f t="shared" si="1"/>
        <v>,3547964</v>
      </c>
      <c r="J7" s="4" t="str">
        <f>VLOOKUP(A7,HOP!A:U,21,0)</f>
        <v>直采</v>
      </c>
    </row>
    <row r="8" s="4" customFormat="1" spans="1:10">
      <c r="A8" s="5">
        <v>999224986747480</v>
      </c>
      <c r="B8" s="4" t="s">
        <v>27</v>
      </c>
      <c r="C8" s="6">
        <v>45112</v>
      </c>
      <c r="D8" s="6">
        <v>45115</v>
      </c>
      <c r="E8" s="4">
        <v>243.51</v>
      </c>
      <c r="F8" s="4" t="str">
        <f>VLOOKUP(A8,HOP!A:L,12,0)</f>
        <v>243.51</v>
      </c>
      <c r="G8" s="4" t="str">
        <f>VLOOKUP(A8,HOP!A:C,3,0)</f>
        <v>3558008</v>
      </c>
      <c r="H8" s="4">
        <f t="shared" si="0"/>
        <v>0</v>
      </c>
      <c r="I8" s="4" t="str">
        <f t="shared" si="1"/>
        <v>,3558008</v>
      </c>
      <c r="J8" s="4" t="str">
        <f>VLOOKUP(A8,HOP!A:U,21,0)</f>
        <v>直采</v>
      </c>
    </row>
    <row r="9" s="4" customFormat="1" spans="1:10">
      <c r="A9" s="5">
        <v>999225032114219</v>
      </c>
      <c r="B9" s="4" t="s">
        <v>27</v>
      </c>
      <c r="C9" s="6">
        <v>45107</v>
      </c>
      <c r="D9" s="6">
        <v>45110</v>
      </c>
      <c r="E9" s="4">
        <v>521.76</v>
      </c>
      <c r="F9" s="4" t="str">
        <f>VLOOKUP(A9,HOP!A:L,12,0)</f>
        <v>521.76</v>
      </c>
      <c r="G9" s="4" t="str">
        <f>VLOOKUP(A9,HOP!A:C,3,0)</f>
        <v>3570690</v>
      </c>
      <c r="H9" s="4">
        <f t="shared" si="0"/>
        <v>0</v>
      </c>
      <c r="I9" s="4" t="str">
        <f t="shared" si="1"/>
        <v>,3570690</v>
      </c>
      <c r="J9" s="4" t="str">
        <f>VLOOKUP(A9,HOP!A:U,21,0)</f>
        <v>直采</v>
      </c>
    </row>
    <row r="10" s="4" customFormat="1" spans="1:10">
      <c r="A10" s="5">
        <v>999225092349762</v>
      </c>
      <c r="B10" s="4" t="s">
        <v>27</v>
      </c>
      <c r="C10" s="6">
        <v>45114</v>
      </c>
      <c r="D10" s="6">
        <v>45116</v>
      </c>
      <c r="E10" s="4">
        <v>154</v>
      </c>
      <c r="F10" s="4" t="str">
        <f>VLOOKUP(A10,HOP!A:L,12,0)</f>
        <v>154.00</v>
      </c>
      <c r="G10" s="4" t="str">
        <f>VLOOKUP(A10,HOP!A:C,3,0)</f>
        <v>3585133</v>
      </c>
      <c r="H10" s="4">
        <f t="shared" si="0"/>
        <v>0</v>
      </c>
      <c r="I10" s="4" t="str">
        <f t="shared" si="1"/>
        <v>,3585133</v>
      </c>
      <c r="J10" s="4" t="str">
        <f>VLOOKUP(A10,HOP!A:U,21,0)</f>
        <v>直采</v>
      </c>
    </row>
    <row r="12" spans="5:5">
      <c r="E12" s="4">
        <f>SUM(E2:E11)</f>
        <v>4064.31</v>
      </c>
    </row>
    <row r="13" spans="5:5">
      <c r="E13" s="4" t="s">
        <v>83</v>
      </c>
    </row>
    <row r="14" spans="1:3">
      <c r="A14" s="4" t="s">
        <v>84</v>
      </c>
      <c r="B14" s="4">
        <v>4064.31</v>
      </c>
      <c r="C14" s="4">
        <v>142811.72</v>
      </c>
    </row>
    <row r="15" spans="1:1">
      <c r="A15" s="4" t="s">
        <v>85</v>
      </c>
    </row>
    <row r="16" spans="1:1">
      <c r="A16" s="4" t="s">
        <v>86</v>
      </c>
    </row>
  </sheetData>
  <autoFilter ref="A1:X10">
    <filterColumn colId="4">
      <filters>
        <filter val="243.51"/>
        <filter val="483"/>
        <filter val="154"/>
        <filter val="521.76"/>
        <filter val="693.78"/>
        <filter val="728.18"/>
        <filter val="1240.08"/>
      </filters>
    </filterColumn>
    <extLst/>
  </autoFilter>
  <conditionalFormatting sqref="A1:A16 A18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999225092349762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30</v>
      </c>
      <c r="K2" s="1" t="s">
        <v>114</v>
      </c>
      <c r="L2" s="1" t="s">
        <v>114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3">
        <v>999225032114219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106</v>
      </c>
      <c r="H3" s="1" t="s">
        <v>112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131</v>
      </c>
      <c r="S3" s="1" t="s">
        <v>120</v>
      </c>
      <c r="T3" s="1" t="s">
        <v>121</v>
      </c>
      <c r="U3" s="1" t="s">
        <v>122</v>
      </c>
      <c r="V3" s="1" t="s">
        <v>123</v>
      </c>
    </row>
    <row r="4" s="1" customFormat="1" spans="1:22">
      <c r="A4" s="3">
        <v>999224986747480</v>
      </c>
      <c r="B4" s="1" t="s">
        <v>132</v>
      </c>
      <c r="C4" s="1" t="s">
        <v>133</v>
      </c>
      <c r="D4" s="1" t="s">
        <v>108</v>
      </c>
      <c r="E4" s="1" t="s">
        <v>134</v>
      </c>
      <c r="F4" s="1" t="s">
        <v>135</v>
      </c>
      <c r="G4" s="1" t="s">
        <v>136</v>
      </c>
      <c r="H4" s="1" t="s">
        <v>112</v>
      </c>
      <c r="I4" s="1" t="s">
        <v>137</v>
      </c>
      <c r="J4" s="1" t="s">
        <v>30</v>
      </c>
      <c r="K4" s="1" t="s">
        <v>138</v>
      </c>
      <c r="L4" s="1" t="s">
        <v>138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139</v>
      </c>
      <c r="S4" s="1" t="s">
        <v>120</v>
      </c>
      <c r="T4" s="1" t="s">
        <v>121</v>
      </c>
      <c r="U4" s="1" t="s">
        <v>122</v>
      </c>
      <c r="V4" s="1" t="s">
        <v>123</v>
      </c>
    </row>
    <row r="5" s="1" customFormat="1" spans="1:22">
      <c r="A5" s="3">
        <v>999224943272076</v>
      </c>
      <c r="B5" s="1" t="s">
        <v>140</v>
      </c>
      <c r="C5" s="1" t="s">
        <v>141</v>
      </c>
      <c r="D5" s="1" t="s">
        <v>108</v>
      </c>
      <c r="E5" s="1" t="s">
        <v>142</v>
      </c>
      <c r="F5" s="1" t="s">
        <v>106</v>
      </c>
      <c r="G5" s="1" t="s">
        <v>143</v>
      </c>
      <c r="H5" s="1" t="s">
        <v>112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146</v>
      </c>
      <c r="S5" s="1" t="s">
        <v>120</v>
      </c>
      <c r="T5" s="1" t="s">
        <v>121</v>
      </c>
      <c r="U5" s="1" t="s">
        <v>122</v>
      </c>
      <c r="V5" s="1" t="s">
        <v>123</v>
      </c>
    </row>
    <row r="6" s="1" customFormat="1" spans="1:22">
      <c r="A6" s="3">
        <v>999224888735564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124</v>
      </c>
      <c r="G6" s="1" t="s">
        <v>106</v>
      </c>
      <c r="H6" s="1" t="s">
        <v>112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153</v>
      </c>
      <c r="S6" s="1" t="s">
        <v>120</v>
      </c>
      <c r="T6" s="1" t="s">
        <v>121</v>
      </c>
      <c r="U6" s="1" t="s">
        <v>122</v>
      </c>
      <c r="V6" s="1" t="s">
        <v>123</v>
      </c>
    </row>
    <row r="7" s="1" customFormat="1" spans="1:22">
      <c r="A7" s="3">
        <v>999224787847189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143</v>
      </c>
      <c r="G7" s="1" t="s">
        <v>111</v>
      </c>
      <c r="H7" s="1" t="s">
        <v>112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160</v>
      </c>
      <c r="S7" s="1" t="s">
        <v>120</v>
      </c>
      <c r="T7" s="1" t="s">
        <v>121</v>
      </c>
      <c r="U7" s="1" t="s">
        <v>122</v>
      </c>
      <c r="V7" s="1" t="s">
        <v>123</v>
      </c>
    </row>
    <row r="8" s="1" customFormat="1" spans="1:22">
      <c r="A8" s="3">
        <v>999224663382779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165</v>
      </c>
      <c r="G8" s="1" t="s">
        <v>143</v>
      </c>
      <c r="H8" s="1" t="s">
        <v>112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168</v>
      </c>
      <c r="S8" s="1" t="s">
        <v>120</v>
      </c>
      <c r="T8" s="1" t="s">
        <v>121</v>
      </c>
      <c r="U8" s="1" t="s">
        <v>122</v>
      </c>
      <c r="V8" s="1" t="s">
        <v>169</v>
      </c>
    </row>
    <row r="9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2023-07-10T01:34:16Z</dcterms:created>
  <dcterms:modified xsi:type="dcterms:W3CDTF">2023-07-10T01:42:45Z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EFE38C95B07447DEB3EFFD22F4C2FB7B_12</vt:lpwstr>
  </property>
  <property fmtid="{D5CDD505-2E9C-101B-9397-08002B2CF9AE}" pid="3" name="KSOProductBuildVer">
    <vt:lpwstr>2052-11.1.0.14309</vt:lpwstr>
  </property>
</Properties>
</file>