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<sst xmlns="http://schemas.openxmlformats.org/spreadsheetml/2006/main" count="273" uniqueCount="134">
  <si>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</si>
  <si>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</si>
  <si>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</si>
  <si>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</si>
  <si>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</si>
  <si>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</si>
  <si>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</si>
  <si>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</si>
  <si>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</si>
  <si>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</si>
  <si>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</si>
  <si>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</si>
  <si>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</si>
  <si>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</si>
  <si>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</si>
  <si>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</si>
  <si>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</si>
  <si>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</si>
  <si>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</si>
  <si>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</si>
  <si>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</si>
  <si>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</si>
  <si>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</si>
  <si>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</si>
  <si>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</si>
  <si>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999224031640853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</si>
  <si>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</si>
  <si>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</si>
  <si>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</si>
  <si>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</si>
  <si>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</si>
  <si>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CUI/XIAOJIAN,ZHOU/HUIXIAN</t>
  </si>
  <si>
    <t>CA363230711CNY</t>
  </si>
  <si>
    <t>未提现</t>
  </si>
  <si>
    <t>携程开票</t>
  </si>
  <si>
    <t xml:space="preserve">3335077	</t>
  </si>
  <si>
    <t xml:space="preserve">8984929	</t>
  </si>
  <si>
    <t xml:space="preserve">24031649765	</t>
  </si>
  <si>
    <t>BIAN/SIYU</t>
  </si>
  <si>
    <t xml:space="preserve">3335085	</t>
  </si>
  <si>
    <t xml:space="preserve">8984926	</t>
  </si>
  <si>
    <t xml:space="preserve">999224128910000	</t>
  </si>
  <si>
    <t>Zhong/yuantong</t>
  </si>
  <si>
    <t xml:space="preserve">3366012	</t>
  </si>
  <si>
    <t xml:space="preserve">8990259	</t>
  </si>
  <si>
    <t xml:space="preserve">24809922400	</t>
  </si>
  <si>
    <t>[香港]历山酒店(Hotel Alexandra)(105646626)</t>
  </si>
  <si>
    <t>梅花客房 (城市景观)(至少提前5天预订)(至少连住2晚及以上)&lt;双人入住&gt;&lt;内宾&gt;&lt;无早&gt;</t>
  </si>
  <si>
    <t>XIE/XIULING</t>
  </si>
  <si>
    <t xml:space="preserve">3512669	</t>
  </si>
  <si>
    <t xml:space="preserve">	</t>
  </si>
  <si>
    <t xml:space="preserve">999224824982134	</t>
  </si>
  <si>
    <t>JIA/QIANG,JIA/SHUANGEN</t>
  </si>
  <si>
    <t xml:space="preserve">3517445	</t>
  </si>
  <si>
    <t xml:space="preserve">999224939955270	</t>
  </si>
  <si>
    <t>[梅州]梅州白天鹅迎宾馆(100697959)</t>
  </si>
  <si>
    <t>商务江景大床房&lt;超值特惠&gt;&lt;双人入住&gt;&lt;日历房套餐高价值&gt;&lt;单早&gt;&lt;新酒店礼盒&gt;</t>
  </si>
  <si>
    <t>乔应平,李诗华,刘东华,王聪</t>
  </si>
  <si>
    <t xml:space="preserve">999224952639888	</t>
  </si>
  <si>
    <t>朱磊</t>
  </si>
  <si>
    <t xml:space="preserve">999224958349046	</t>
  </si>
  <si>
    <t>[梅州]梅州麓湖山酒店(67856423)</t>
  </si>
  <si>
    <t>标准双床房&lt;双人入住&gt;&lt;升级特惠&gt;&lt;双早&gt;</t>
  </si>
  <si>
    <t>樊铧钧</t>
  </si>
  <si>
    <t xml:space="preserve">999224958861778	</t>
  </si>
  <si>
    <t>[梅州]梅州昌盛豪生大酒店(45834822)</t>
  </si>
  <si>
    <t>柚见汝——非遗大床房&lt;超值特惠&gt;&lt;双人入住&gt;&lt;双早&gt;</t>
  </si>
  <si>
    <t>王丽莎</t>
  </si>
  <si>
    <t>，</t>
  </si>
  <si>
    <t>202306242033120076</t>
  </si>
  <si>
    <t>202306251656260076</t>
  </si>
  <si>
    <t>202306252113210076</t>
  </si>
  <si>
    <t>202306252151560077</t>
  </si>
  <si>
    <t>A230711093946481</t>
  </si>
  <si>
    <t>房集：i230711093856 2069.5元</t>
  </si>
  <si>
    <t>CNY / HKD 当前参考汇率: 1.083662587</t>
  </si>
  <si>
    <t>总计： 19852.5 CNY/
21513.41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</si>
  <si>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</si>
  <si>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</si>
  <si>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</si>
  <si>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</si>
  <si>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</si>
  <si>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</si>
  <si>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</si>
  <si>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</si>
  <si>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</si>
  <si>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</si>
  <si>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</si>
  <si>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</si>
  <si>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</si>
  <si>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</si>
  <si>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</si>
  <si>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</si>
  <si>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</si>
  <si>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</si>
  <si>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</si>
  <si>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2023-06-17</t>
  </si>
  <si>
    <t>3517445</t>
  </si>
  <si>
    <t>历山酒店</t>
  </si>
  <si>
    <t>JIA QIANG,JIA SHUANGEN</t>
  </si>
  <si>
    <t>2023-06-22</t>
  </si>
  <si>
    <t>2023-06-26</t>
  </si>
  <si>
    <t>退房日周结</t>
  </si>
  <si>
    <t>3900.00</t>
  </si>
  <si>
    <t>RMB</t>
  </si>
  <si>
    <t>0</t>
  </si>
  <si>
    <t>0.00</t>
  </si>
  <si>
    <t>携程国内直连(DD)</t>
  </si>
  <si>
    <t>01.011249</t>
  </si>
  <si>
    <t>2023-06-19 16:49:16</t>
  </si>
  <si>
    <t>否</t>
  </si>
  <si>
    <t>汇智国际旅游发展有限公司</t>
  </si>
  <si>
    <t>直采</t>
  </si>
  <si>
    <t>中国</t>
  </si>
  <si>
    <t>2023-06-16</t>
  </si>
  <si>
    <t>3512669</t>
  </si>
  <si>
    <t>XIE XIULING</t>
  </si>
  <si>
    <t>2023-06-17 14:58:49</t>
  </si>
  <si>
    <t>2023-05-13</t>
  </si>
  <si>
    <t>3366012</t>
  </si>
  <si>
    <t>香港九龙酒店</t>
  </si>
  <si>
    <t>Zhong yuantong</t>
  </si>
  <si>
    <t>3962.00</t>
  </si>
  <si>
    <t>2023-05-17 17:43:44</t>
  </si>
  <si>
    <t>2023-05-06</t>
  </si>
  <si>
    <t>3335085</t>
  </si>
  <si>
    <t>BIAN SIYU</t>
  </si>
  <si>
    <t>2023-06-23</t>
  </si>
  <si>
    <t>2631.00</t>
  </si>
  <si>
    <t>2023-05-08 15:49:07</t>
  </si>
  <si>
    <t>3335077</t>
  </si>
  <si>
    <t>CUI XIAOJIAN,ZHOU HUIXIAN</t>
  </si>
  <si>
    <t>3390.00</t>
  </si>
  <si>
    <t>2023-05-08 15:45:45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</si>
</sst>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600075</xdr:colOff>
      <xdr:row>52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0584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45099</v>
      </c>
      <c r="G2" s="6">
        <v>45103</v>
      </c>
      <c r="H2" s="4">
        <v>1</v>
      </c>
      <c r="I2" s="4">
        <v>4</v>
      </c>
      <c r="J2" s="4">
        <v>4</v>
      </c>
      <c r="K2" s="4" t="s">
        <v>30</v>
      </c>
      <c r="L2" s="4">
        <v>3390</v>
      </c>
      <c r="M2" s="4">
        <v>3390</v>
      </c>
      <c r="N2" s="4" t="s">
        <v>31</v>
      </c>
      <c r="O2" s="4" t="s">
        <v>32</v>
      </c>
      <c r="P2" s="4" t="s">
        <v>33</v>
      </c>
      <c r="Q2" s="4">
        <v>0</v>
      </c>
      <c r="R2" s="8">
        <v>45052</v>
      </c>
      <c r="S2" s="6">
        <v>45118</v>
      </c>
      <c r="T2" s="4" t="s">
        <v>34</v>
      </c>
      <c r="U2" s="4">
        <v>3390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45100</v>
      </c>
      <c r="G3" s="6">
        <v>45103</v>
      </c>
      <c r="H3" s="4">
        <v>1</v>
      </c>
      <c r="I3" s="4">
        <v>3</v>
      </c>
      <c r="J3" s="4">
        <v>3</v>
      </c>
      <c r="K3" s="4" t="s">
        <v>30</v>
      </c>
      <c r="L3" s="4">
        <v>2631</v>
      </c>
      <c r="M3" s="4">
        <v>2631</v>
      </c>
      <c r="N3" s="4" t="s">
        <v>38</v>
      </c>
      <c r="O3" s="4" t="s">
        <v>32</v>
      </c>
      <c r="P3" s="4" t="s">
        <v>33</v>
      </c>
      <c r="Q3" s="4">
        <v>0</v>
      </c>
      <c r="R3" s="8">
        <v>45052</v>
      </c>
      <c r="S3" s="6">
        <v>45118</v>
      </c>
      <c r="T3" s="4" t="s">
        <v>34</v>
      </c>
      <c r="U3" s="4">
        <v>2631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45099</v>
      </c>
      <c r="G4" s="6">
        <v>45103</v>
      </c>
      <c r="H4" s="4">
        <v>1</v>
      </c>
      <c r="I4" s="4">
        <v>4</v>
      </c>
      <c r="J4" s="4">
        <v>4</v>
      </c>
      <c r="K4" s="4" t="s">
        <v>30</v>
      </c>
      <c r="L4" s="4">
        <v>3962</v>
      </c>
      <c r="M4" s="4">
        <v>3962</v>
      </c>
      <c r="N4" s="4" t="s">
        <v>42</v>
      </c>
      <c r="O4" s="4" t="s">
        <v>32</v>
      </c>
      <c r="P4" s="4" t="s">
        <v>33</v>
      </c>
      <c r="Q4" s="4">
        <v>0</v>
      </c>
      <c r="R4" s="8">
        <v>45059</v>
      </c>
      <c r="S4" s="6">
        <v>45118</v>
      </c>
      <c r="T4" s="4" t="s">
        <v>34</v>
      </c>
      <c r="U4" s="4">
        <v>3962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45099</v>
      </c>
      <c r="G5" s="6">
        <v>45103</v>
      </c>
      <c r="H5" s="4">
        <v>1</v>
      </c>
      <c r="I5" s="4">
        <v>4</v>
      </c>
      <c r="J5" s="4">
        <v>4</v>
      </c>
      <c r="K5" s="4" t="s">
        <v>30</v>
      </c>
      <c r="L5" s="4">
        <v>3900</v>
      </c>
      <c r="M5" s="4">
        <v>3900</v>
      </c>
      <c r="N5" s="4" t="s">
        <v>48</v>
      </c>
      <c r="O5" s="4" t="s">
        <v>32</v>
      </c>
      <c r="P5" s="4" t="s">
        <v>33</v>
      </c>
      <c r="Q5" s="4">
        <v>0</v>
      </c>
      <c r="R5" s="8">
        <v>45093.0000115741</v>
      </c>
      <c r="S5" s="6">
        <v>45118</v>
      </c>
      <c r="T5" s="4" t="s">
        <v>34</v>
      </c>
      <c r="U5" s="4">
        <v>3900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45099</v>
      </c>
      <c r="G6" s="6">
        <v>45103</v>
      </c>
      <c r="H6" s="4">
        <v>1</v>
      </c>
      <c r="I6" s="4">
        <v>4</v>
      </c>
      <c r="J6" s="4">
        <v>4</v>
      </c>
      <c r="K6" s="4" t="s">
        <v>30</v>
      </c>
      <c r="L6" s="4">
        <v>3900</v>
      </c>
      <c r="M6" s="4">
        <v>3900</v>
      </c>
      <c r="N6" s="4" t="s">
        <v>52</v>
      </c>
      <c r="O6" s="4" t="s">
        <v>32</v>
      </c>
      <c r="P6" s="4" t="s">
        <v>33</v>
      </c>
      <c r="Q6" s="4">
        <v>0</v>
      </c>
      <c r="R6" s="8">
        <v>45094</v>
      </c>
      <c r="S6" s="6">
        <v>45118</v>
      </c>
      <c r="T6" s="4" t="s">
        <v>34</v>
      </c>
      <c r="U6" s="4">
        <v>3900</v>
      </c>
      <c r="V6" s="4">
        <v>0</v>
      </c>
      <c r="W6" s="4">
        <v>0</v>
      </c>
      <c r="X6" s="4" t="s">
        <v>53</v>
      </c>
      <c r="Y6" s="4" t="s">
        <v>50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45102</v>
      </c>
      <c r="G7" s="6">
        <v>45103</v>
      </c>
      <c r="H7" s="4">
        <v>4</v>
      </c>
      <c r="I7" s="4">
        <v>1</v>
      </c>
      <c r="J7" s="4">
        <v>4</v>
      </c>
      <c r="K7" s="4" t="s">
        <v>30</v>
      </c>
      <c r="L7" s="4">
        <v>1106</v>
      </c>
      <c r="M7" s="4">
        <v>1106</v>
      </c>
      <c r="N7" s="4" t="s">
        <v>57</v>
      </c>
      <c r="O7" s="4" t="s">
        <v>32</v>
      </c>
      <c r="P7" s="4" t="s">
        <v>33</v>
      </c>
      <c r="Q7" s="4">
        <v>0</v>
      </c>
      <c r="R7" s="8">
        <v>45101</v>
      </c>
      <c r="S7" s="6">
        <v>45118</v>
      </c>
      <c r="T7" s="4" t="s">
        <v>34</v>
      </c>
      <c r="U7" s="4">
        <v>1106</v>
      </c>
      <c r="V7" s="4">
        <v>0</v>
      </c>
      <c r="W7" s="4">
        <v>0</v>
      </c>
      <c r="X7" s="4" t="s">
        <v>50</v>
      </c>
      <c r="Y7" s="4" t="s">
        <v>50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45102</v>
      </c>
      <c r="G8" s="6">
        <v>45103</v>
      </c>
      <c r="H8" s="4">
        <v>1</v>
      </c>
      <c r="I8" s="4">
        <v>1</v>
      </c>
      <c r="J8" s="4">
        <v>1</v>
      </c>
      <c r="K8" s="4" t="s">
        <v>30</v>
      </c>
      <c r="L8" s="4">
        <v>276.5</v>
      </c>
      <c r="M8" s="4">
        <v>276.5</v>
      </c>
      <c r="N8" s="4" t="s">
        <v>59</v>
      </c>
      <c r="O8" s="4" t="s">
        <v>32</v>
      </c>
      <c r="P8" s="4" t="s">
        <v>33</v>
      </c>
      <c r="Q8" s="4">
        <v>0</v>
      </c>
      <c r="R8" s="8">
        <v>45102.0000115741</v>
      </c>
      <c r="S8" s="6">
        <v>45118</v>
      </c>
      <c r="T8" s="4" t="s">
        <v>34</v>
      </c>
      <c r="U8" s="4">
        <v>276.5</v>
      </c>
      <c r="V8" s="4">
        <v>0</v>
      </c>
      <c r="W8" s="4">
        <v>0</v>
      </c>
      <c r="X8" s="4" t="s">
        <v>50</v>
      </c>
      <c r="Y8" s="4" t="s">
        <v>50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45102</v>
      </c>
      <c r="G9" s="6">
        <v>45103</v>
      </c>
      <c r="H9" s="4">
        <v>1</v>
      </c>
      <c r="I9" s="4">
        <v>1</v>
      </c>
      <c r="J9" s="4">
        <v>1</v>
      </c>
      <c r="K9" s="4" t="s">
        <v>30</v>
      </c>
      <c r="L9" s="4">
        <v>252</v>
      </c>
      <c r="M9" s="4">
        <v>252</v>
      </c>
      <c r="N9" s="4" t="s">
        <v>63</v>
      </c>
      <c r="O9" s="4" t="s">
        <v>32</v>
      </c>
      <c r="P9" s="4" t="s">
        <v>33</v>
      </c>
      <c r="Q9" s="4">
        <v>0</v>
      </c>
      <c r="R9" s="8">
        <v>45102.0000115741</v>
      </c>
      <c r="S9" s="6">
        <v>45118</v>
      </c>
      <c r="T9" s="4" t="s">
        <v>34</v>
      </c>
      <c r="U9" s="4">
        <v>252</v>
      </c>
      <c r="V9" s="4">
        <v>0</v>
      </c>
      <c r="W9" s="4">
        <v>0</v>
      </c>
      <c r="X9" s="4" t="s">
        <v>50</v>
      </c>
      <c r="Y9" s="4" t="s">
        <v>50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45102</v>
      </c>
      <c r="G10" s="6">
        <v>45103</v>
      </c>
      <c r="H10" s="4">
        <v>1</v>
      </c>
      <c r="I10" s="4">
        <v>1</v>
      </c>
      <c r="J10" s="4">
        <v>1</v>
      </c>
      <c r="K10" s="4" t="s">
        <v>30</v>
      </c>
      <c r="L10" s="4">
        <v>435</v>
      </c>
      <c r="M10" s="4">
        <v>435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45102.0000115741</v>
      </c>
      <c r="S10" s="6">
        <v>45118</v>
      </c>
      <c r="T10" s="4" t="s">
        <v>34</v>
      </c>
      <c r="U10" s="4">
        <v>435</v>
      </c>
      <c r="V10" s="4">
        <v>0</v>
      </c>
      <c r="W10" s="4">
        <v>0</v>
      </c>
      <c r="X10" s="4" t="s">
        <v>50</v>
      </c>
      <c r="Y10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999224031640853</v>
      </c>
      <c r="B2" s="6">
        <v>45099</v>
      </c>
      <c r="C2" s="6">
        <v>45103</v>
      </c>
      <c r="D2" s="4">
        <v>3390</v>
      </c>
      <c r="E2" s="4" t="str">
        <f>VLOOKUP(A2,HOP!A:L,12,0)</f>
        <v>3390.00</v>
      </c>
      <c r="F2" s="4" t="str">
        <f>VLOOKUP(A2,HOP!A:C,3,0)</f>
        <v>3335077</v>
      </c>
      <c r="G2" s="4">
        <f>D2-E2</f>
        <v>0</v>
      </c>
      <c r="H2" s="4" t="str">
        <f>$H$1&amp;F2</f>
        <v>，3335077</v>
      </c>
      <c r="I2" s="4" t="str">
        <f>VLOOKUP(A2,HOP!A:U,21,0)</f>
        <v>直采</v>
      </c>
    </row>
    <row r="3" s="4" customFormat="1" spans="1:9">
      <c r="A3" s="5">
        <v>24031649765</v>
      </c>
      <c r="B3" s="6">
        <v>45100</v>
      </c>
      <c r="C3" s="6">
        <v>45103</v>
      </c>
      <c r="D3" s="4">
        <v>2631</v>
      </c>
      <c r="E3" s="4" t="str">
        <f>VLOOKUP(A3,HOP!A:L,12,0)</f>
        <v>2631.00</v>
      </c>
      <c r="F3" s="4" t="str">
        <f>VLOOKUP(A3,HOP!A:C,3,0)</f>
        <v>3335085</v>
      </c>
      <c r="G3" s="4">
        <f t="shared" ref="G3:G10" si="0">D3-E3</f>
        <v>0</v>
      </c>
      <c r="H3" s="4" t="str">
        <f t="shared" ref="H3:H10" si="1">$H$1&amp;F3</f>
        <v>，3335085</v>
      </c>
      <c r="I3" s="4" t="str">
        <f>VLOOKUP(A3,HOP!A:U,21,0)</f>
        <v>直采</v>
      </c>
    </row>
    <row r="4" s="4" customFormat="1" spans="1:9">
      <c r="A4" s="5">
        <v>999224128910000</v>
      </c>
      <c r="B4" s="6">
        <v>45099</v>
      </c>
      <c r="C4" s="6">
        <v>45103</v>
      </c>
      <c r="D4" s="4">
        <v>3962</v>
      </c>
      <c r="E4" s="4" t="str">
        <f>VLOOKUP(A4,HOP!A:L,12,0)</f>
        <v>3962.00</v>
      </c>
      <c r="F4" s="4" t="str">
        <f>VLOOKUP(A4,HOP!A:C,3,0)</f>
        <v>3366012</v>
      </c>
      <c r="G4" s="4">
        <f t="shared" si="0"/>
        <v>0</v>
      </c>
      <c r="H4" s="4" t="str">
        <f t="shared" si="1"/>
        <v>，3366012</v>
      </c>
      <c r="I4" s="4" t="str">
        <f>VLOOKUP(A4,HOP!A:U,21,0)</f>
        <v>直采</v>
      </c>
    </row>
    <row r="5" s="4" customFormat="1" spans="1:9">
      <c r="A5" s="5">
        <v>24809922400</v>
      </c>
      <c r="B5" s="6">
        <v>45099</v>
      </c>
      <c r="C5" s="6">
        <v>45103</v>
      </c>
      <c r="D5" s="4">
        <v>3900</v>
      </c>
      <c r="E5" s="4" t="str">
        <f>VLOOKUP(A5,HOP!A:L,12,0)</f>
        <v>3900.00</v>
      </c>
      <c r="F5" s="4" t="str">
        <f>VLOOKUP(A5,HOP!A:C,3,0)</f>
        <v>3512669</v>
      </c>
      <c r="G5" s="4">
        <f t="shared" si="0"/>
        <v>0</v>
      </c>
      <c r="H5" s="4" t="str">
        <f t="shared" si="1"/>
        <v>，3512669</v>
      </c>
      <c r="I5" s="4" t="str">
        <f>VLOOKUP(A5,HOP!A:U,21,0)</f>
        <v>直采</v>
      </c>
    </row>
    <row r="6" s="4" customFormat="1" spans="1:9">
      <c r="A6" s="5">
        <v>999224824982134</v>
      </c>
      <c r="B6" s="6">
        <v>45099</v>
      </c>
      <c r="C6" s="6">
        <v>45103</v>
      </c>
      <c r="D6" s="4">
        <v>3900</v>
      </c>
      <c r="E6" s="4" t="str">
        <f>VLOOKUP(A6,HOP!A:L,12,0)</f>
        <v>3900.00</v>
      </c>
      <c r="F6" s="4" t="str">
        <f>VLOOKUP(A6,HOP!A:C,3,0)</f>
        <v>3517445</v>
      </c>
      <c r="G6" s="4">
        <f t="shared" si="0"/>
        <v>0</v>
      </c>
      <c r="H6" s="4" t="str">
        <f t="shared" si="1"/>
        <v>，3517445</v>
      </c>
      <c r="I6" s="4" t="str">
        <f>VLOOKUP(A6,HOP!A:U,21,0)</f>
        <v>直采</v>
      </c>
    </row>
    <row r="7" s="4" customFormat="1" spans="1:10">
      <c r="A7" s="5">
        <v>999224939955270</v>
      </c>
      <c r="B7" s="6">
        <v>45102</v>
      </c>
      <c r="C7" s="6">
        <v>45103</v>
      </c>
      <c r="D7" s="4">
        <v>1106</v>
      </c>
      <c r="E7" s="7">
        <v>1106</v>
      </c>
      <c r="F7" s="9" t="s">
        <v>69</v>
      </c>
      <c r="G7" s="4">
        <f t="shared" si="0"/>
        <v>0</v>
      </c>
      <c r="H7" s="4" t="str">
        <f t="shared" si="1"/>
        <v>，202306242033120076</v>
      </c>
      <c r="I7" s="4" t="e">
        <f>VLOOKUP(A7,HOP!A:U,21,0)</f>
        <v>#N/A</v>
      </c>
      <c r="J7" s="4">
        <v>6.24</v>
      </c>
    </row>
    <row r="8" s="4" customFormat="1" spans="1:10">
      <c r="A8" s="5">
        <v>999224952639888</v>
      </c>
      <c r="B8" s="6">
        <v>45102</v>
      </c>
      <c r="C8" s="6">
        <v>45103</v>
      </c>
      <c r="D8" s="4">
        <v>276.5</v>
      </c>
      <c r="E8" s="7">
        <v>276.5</v>
      </c>
      <c r="F8" s="9" t="s">
        <v>70</v>
      </c>
      <c r="G8" s="4">
        <f t="shared" si="0"/>
        <v>0</v>
      </c>
      <c r="H8" s="4" t="str">
        <f t="shared" si="1"/>
        <v>，202306251656260076</v>
      </c>
      <c r="I8" s="4" t="e">
        <f>VLOOKUP(A8,HOP!A:U,21,0)</f>
        <v>#N/A</v>
      </c>
      <c r="J8" s="4">
        <v>6.25</v>
      </c>
    </row>
    <row r="9" s="4" customFormat="1" spans="1:10">
      <c r="A9" s="5">
        <v>999224958349046</v>
      </c>
      <c r="B9" s="6">
        <v>45102</v>
      </c>
      <c r="C9" s="6">
        <v>45103</v>
      </c>
      <c r="D9" s="4">
        <v>252</v>
      </c>
      <c r="E9" s="7">
        <v>252</v>
      </c>
      <c r="F9" s="9" t="s">
        <v>71</v>
      </c>
      <c r="G9" s="4">
        <f t="shared" si="0"/>
        <v>0</v>
      </c>
      <c r="H9" s="4" t="str">
        <f t="shared" si="1"/>
        <v>，202306252113210076</v>
      </c>
      <c r="I9" s="4" t="e">
        <f>VLOOKUP(A9,HOP!A:U,21,0)</f>
        <v>#N/A</v>
      </c>
      <c r="J9" s="4">
        <v>6.25</v>
      </c>
    </row>
    <row r="10" s="4" customFormat="1" spans="1:10">
      <c r="A10" s="5">
        <v>999224958861778</v>
      </c>
      <c r="B10" s="6">
        <v>45102</v>
      </c>
      <c r="C10" s="6">
        <v>45103</v>
      </c>
      <c r="D10" s="4">
        <v>435</v>
      </c>
      <c r="E10" s="7">
        <v>435</v>
      </c>
      <c r="F10" s="9" t="s">
        <v>72</v>
      </c>
      <c r="G10" s="4">
        <f t="shared" si="0"/>
        <v>0</v>
      </c>
      <c r="H10" s="4" t="str">
        <f t="shared" si="1"/>
        <v>，202306252151560077</v>
      </c>
      <c r="I10" s="4" t="e">
        <f>VLOOKUP(A10,HOP!A:U,21,0)</f>
        <v>#N/A</v>
      </c>
      <c r="J10" s="4">
        <v>6.25</v>
      </c>
    </row>
    <row r="12" spans="4:4">
      <c r="D12" s="4">
        <f>SUM(D2:D11)</f>
        <v>19852.5</v>
      </c>
    </row>
    <row r="17" spans="1:4">
      <c r="A17" s="4" t="s">
        <v>73</v>
      </c>
      <c r="C17" s="4">
        <v>17783</v>
      </c>
      <c r="D17" s="4">
        <v>19270.77</v>
      </c>
    </row>
    <row r="18" spans="1:4">
      <c r="A18" s="4" t="s">
        <v>74</v>
      </c>
      <c r="C18" s="4">
        <v>2069.5</v>
      </c>
      <c r="D18" s="4">
        <v>2242.64</v>
      </c>
    </row>
    <row r="19" spans="1:4">
      <c r="A19" s="4" t="s">
        <v>75</v>
      </c>
      <c r="C19" s="4">
        <f>SUM(C17:C18)</f>
        <v>19852.5</v>
      </c>
      <c r="D19" s="4">
        <f>SUM(D17:D18)</f>
        <v>21513.41</v>
      </c>
    </row>
    <row r="20" spans="1:1">
      <c r="A20" s="4" t="s">
        <v>76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999224824982134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24809922400</v>
      </c>
      <c r="B3" s="1" t="s">
        <v>114</v>
      </c>
      <c r="C3" s="1" t="s">
        <v>115</v>
      </c>
      <c r="D3" s="1" t="s">
        <v>98</v>
      </c>
      <c r="E3" s="1" t="s">
        <v>116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103</v>
      </c>
      <c r="L3" s="1" t="s">
        <v>103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117</v>
      </c>
      <c r="S3" s="1" t="s">
        <v>110</v>
      </c>
      <c r="T3" s="1" t="s">
        <v>111</v>
      </c>
      <c r="U3" s="1" t="s">
        <v>112</v>
      </c>
      <c r="V3" s="1" t="s">
        <v>113</v>
      </c>
    </row>
    <row r="4" s="1" customFormat="1" spans="1:22">
      <c r="A4" s="3">
        <v>999224128910000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100</v>
      </c>
      <c r="G4" s="1" t="s">
        <v>101</v>
      </c>
      <c r="H4" s="1" t="s">
        <v>102</v>
      </c>
      <c r="I4" s="1" t="s">
        <v>122</v>
      </c>
      <c r="J4" s="1" t="s">
        <v>104</v>
      </c>
      <c r="K4" s="1" t="s">
        <v>122</v>
      </c>
      <c r="L4" s="1" t="s">
        <v>122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123</v>
      </c>
      <c r="S4" s="1" t="s">
        <v>110</v>
      </c>
      <c r="T4" s="1" t="s">
        <v>111</v>
      </c>
      <c r="U4" s="1" t="s">
        <v>112</v>
      </c>
      <c r="V4" s="1" t="s">
        <v>113</v>
      </c>
    </row>
    <row r="5" s="1" customFormat="1" spans="1:22">
      <c r="A5" s="3">
        <v>24031649765</v>
      </c>
      <c r="B5" s="1" t="s">
        <v>124</v>
      </c>
      <c r="C5" s="1" t="s">
        <v>125</v>
      </c>
      <c r="D5" s="1" t="s">
        <v>120</v>
      </c>
      <c r="E5" s="1" t="s">
        <v>126</v>
      </c>
      <c r="F5" s="1" t="s">
        <v>127</v>
      </c>
      <c r="G5" s="1" t="s">
        <v>101</v>
      </c>
      <c r="H5" s="1" t="s">
        <v>102</v>
      </c>
      <c r="I5" s="1" t="s">
        <v>128</v>
      </c>
      <c r="J5" s="1" t="s">
        <v>104</v>
      </c>
      <c r="K5" s="1" t="s">
        <v>128</v>
      </c>
      <c r="L5" s="1" t="s">
        <v>128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129</v>
      </c>
      <c r="S5" s="1" t="s">
        <v>110</v>
      </c>
      <c r="T5" s="1" t="s">
        <v>111</v>
      </c>
      <c r="U5" s="1" t="s">
        <v>112</v>
      </c>
      <c r="V5" s="1" t="s">
        <v>113</v>
      </c>
    </row>
    <row r="6" s="1" customFormat="1" spans="1:22">
      <c r="A6" s="3">
        <v>999224031640853</v>
      </c>
      <c r="B6" s="1" t="s">
        <v>124</v>
      </c>
      <c r="C6" s="1" t="s">
        <v>130</v>
      </c>
      <c r="D6" s="1" t="s">
        <v>120</v>
      </c>
      <c r="E6" s="1" t="s">
        <v>131</v>
      </c>
      <c r="F6" s="1" t="s">
        <v>100</v>
      </c>
      <c r="G6" s="1" t="s">
        <v>101</v>
      </c>
      <c r="H6" s="1" t="s">
        <v>102</v>
      </c>
      <c r="I6" s="1" t="s">
        <v>132</v>
      </c>
      <c r="J6" s="1" t="s">
        <v>104</v>
      </c>
      <c r="K6" s="1" t="s">
        <v>132</v>
      </c>
      <c r="L6" s="1" t="s">
        <v>132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133</v>
      </c>
      <c r="S6" s="1" t="s">
        <v>110</v>
      </c>
      <c r="T6" s="1" t="s">
        <v>111</v>
      </c>
      <c r="U6" s="1" t="s">
        <v>112</v>
      </c>
      <c r="V6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2023-07-11T01:32:19Z</dcterms:created>
  <dcterms:modified xsi:type="dcterms:W3CDTF">2023-07-11T01:41:54Z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080A3A3A46674E2EA252E5A3373F9A28_12</vt:lpwstr>
  </property>
  <property fmtid="{D5CDD505-2E9C-101B-9397-08002B2CF9AE}" pid="3" name="KSOProductBuildVer">
    <vt:lpwstr>2052-11.1.0.14309</vt:lpwstr>
  </property>
</Properties>
</file>