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对账!$A$1:$I$4</definedName>
  </definedNames>
  <calcPr calcId="144525" concurrentCalc="0"/>
</workbook>
</file>

<file path=xl/sharedStrings.xml><?xml version="1.0" encoding="utf-8"?>
<sst xmlns="http://schemas.openxmlformats.org/spreadsheetml/2006/main" count="153" uniqueCount="82">
  <si>
    <t>同程旅行对账单
(账期：20230703-20230709)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</si>
  <si>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</si>
  <si>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</si>
  <si>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</si>
  <si>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</si>
  <si>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</si>
  <si>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</si>
  <si>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</si>
  <si>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</si>
  <si>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780.00</t>
  </si>
  <si>
    <t>CNY</t>
  </si>
  <si>
    <t>ES成享国际公寓(佛山金融高新区地铁站)</t>
  </si>
  <si>
    <t/>
  </si>
  <si>
    <t>小计:780.00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</si>
  <si>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</si>
  <si>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</si>
  <si>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</si>
  <si>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</si>
  <si>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</si>
  <si>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</si>
  <si>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</si>
  <si>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</si>
  <si>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</si>
  <si>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</si>
  <si>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</si>
  <si>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</si>
  <si>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1875313138</t>
  </si>
  <si>
    <t>黄文鑫</t>
  </si>
  <si>
    <t>豪华双床房</t>
  </si>
  <si>
    <t>非分账</t>
  </si>
  <si>
    <t>2023/07/04</t>
  </si>
  <si>
    <t>2023/07/06</t>
  </si>
  <si>
    <t>2.00</t>
  </si>
  <si>
    <t>365.00</t>
  </si>
  <si>
    <t>1877439229</t>
  </si>
  <si>
    <t>曹旗</t>
  </si>
  <si>
    <t>2023/07/07</t>
  </si>
  <si>
    <t>1.00</t>
  </si>
  <si>
    <t>195.00</t>
  </si>
  <si>
    <t>1877941066</t>
  </si>
  <si>
    <t>邱奕松</t>
  </si>
  <si>
    <t>豪华大床房</t>
  </si>
  <si>
    <t>220.00</t>
  </si>
  <si>
    <t>,</t>
  </si>
  <si>
    <t>A230711112600911</t>
  </si>
  <si>
    <t>总计：780元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</si>
  <si>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</si>
  <si>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</si>
  <si>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</si>
  <si>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</si>
  <si>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</si>
  <si>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</si>
  <si>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</si>
  <si>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</si>
  <si>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</si>
  <si>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</si>
  <si>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</si>
  <si>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</si>
  <si>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</si>
  <si>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</si>
  <si>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</si>
  <si>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</si>
  <si>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</si>
  <si>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</si>
  <si>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</si>
  <si>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</si>
  <si>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2023-07-06</t>
  </si>
  <si>
    <t>3598774</t>
  </si>
  <si>
    <t>2023-07-07</t>
  </si>
  <si>
    <t>退房日周结</t>
  </si>
  <si>
    <t>RMB</t>
  </si>
  <si>
    <t>0</t>
  </si>
  <si>
    <t>同程艺龙国内酒店EBK</t>
  </si>
  <si>
    <t>3703</t>
  </si>
  <si>
    <t>2023-07-06 11:38:18</t>
  </si>
  <si>
    <t>否</t>
  </si>
  <si>
    <t>广州汇登信息科技有限公司</t>
  </si>
  <si>
    <t>直采</t>
  </si>
  <si>
    <t>中国</t>
  </si>
  <si>
    <t>2023-07-04</t>
  </si>
  <si>
    <t>3591131</t>
  </si>
  <si>
    <t>2023-07-04 16:54:17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</si>
</sst>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0" fillId="0" borderId="1" xfId="0" applyBorder="1" applyAlignment="1">
      <alignment horizontal="right" vertical="center"/>
    </xf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H6" sqref="H6"/>
    </sheetView>
  </sheetViews>
  <sheetFormatPr defaultColWidth="11" defaultRowHeight="15.6"/>
  <sheetData>
    <row r="1" ht="38.4" spans="2:2">
      <c r="B1" s="7" t="s">
        <v>0</v>
      </c>
    </row>
    <row r="5" spans="2:8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2:8">
      <c r="B6" s="8" t="s">
        <v>8</v>
      </c>
      <c r="C6" s="8" t="s">
        <v>9</v>
      </c>
      <c r="D6" s="8" t="s">
        <v>8</v>
      </c>
      <c r="E6" s="8" t="s">
        <v>8</v>
      </c>
      <c r="F6" s="8" t="s">
        <v>8</v>
      </c>
      <c r="G6" s="8" t="s">
        <v>10</v>
      </c>
      <c r="H6" s="8" t="s">
        <v>9</v>
      </c>
    </row>
    <row r="10" spans="2:12">
      <c r="B10" s="4" t="s">
        <v>11</v>
      </c>
      <c r="C10" s="4" t="s">
        <v>12</v>
      </c>
      <c r="D10" s="4" t="s">
        <v>12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  <c r="J10" s="4" t="s">
        <v>12</v>
      </c>
      <c r="K10" s="4" t="s">
        <v>12</v>
      </c>
      <c r="L10" s="4" t="s">
        <v>12</v>
      </c>
    </row>
    <row r="11" spans="2:13"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  <c r="J11" s="4" t="s">
        <v>22</v>
      </c>
      <c r="K11" s="4" t="s">
        <v>6</v>
      </c>
      <c r="L11" s="4" t="s">
        <v>23</v>
      </c>
      <c r="M11" s="4" t="s">
        <v>24</v>
      </c>
    </row>
    <row r="12" spans="2:13">
      <c r="B12" t="s">
        <v>25</v>
      </c>
      <c r="C12" t="s">
        <v>26</v>
      </c>
      <c r="D12" t="s">
        <v>27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28</v>
      </c>
      <c r="G13" t="s">
        <v>29</v>
      </c>
      <c r="H13" t="s">
        <v>31</v>
      </c>
      <c r="I13" t="s">
        <v>36</v>
      </c>
      <c r="J13" t="s">
        <v>37</v>
      </c>
      <c r="K13" t="s">
        <v>10</v>
      </c>
      <c r="L13" t="s">
        <v>38</v>
      </c>
      <c r="M13" t="s">
        <v>8</v>
      </c>
    </row>
    <row r="14" spans="2:13">
      <c r="B14" t="s">
        <v>25</v>
      </c>
      <c r="C14" t="s">
        <v>39</v>
      </c>
      <c r="D14" t="s">
        <v>12</v>
      </c>
      <c r="E14" t="s">
        <v>40</v>
      </c>
      <c r="F14" t="s">
        <v>41</v>
      </c>
      <c r="G14" t="s">
        <v>29</v>
      </c>
      <c r="H14" t="s">
        <v>31</v>
      </c>
      <c r="I14" t="s">
        <v>36</v>
      </c>
      <c r="J14" t="s">
        <v>37</v>
      </c>
      <c r="K14" t="s">
        <v>10</v>
      </c>
      <c r="L14" t="s">
        <v>42</v>
      </c>
      <c r="M14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.6" outlineLevelCol="1"/>
  <sheetData>
    <row r="1" ht="38.4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6" sqref="E16"/>
    </sheetView>
  </sheetViews>
  <sheetFormatPr defaultColWidth="8.8" defaultRowHeight="15.6"/>
  <cols>
    <col min="1" max="1" width="11.6"/>
  </cols>
  <sheetData>
    <row r="1" spans="1:8">
      <c r="A1" s="4" t="s">
        <v>15</v>
      </c>
      <c r="B1" s="4" t="s">
        <v>20</v>
      </c>
      <c r="C1" s="4" t="s">
        <v>21</v>
      </c>
      <c r="D1" s="4" t="s">
        <v>23</v>
      </c>
      <c r="H1" t="s">
        <v>43</v>
      </c>
    </row>
    <row r="2" spans="1:9">
      <c r="A2" s="5">
        <v>1875313138</v>
      </c>
      <c r="B2" t="s">
        <v>26</v>
      </c>
      <c r="C2" t="s">
        <v>31</v>
      </c>
      <c r="D2" s="5">
        <v>365</v>
      </c>
      <c r="E2" t="str">
        <f>VLOOKUP(A2,HOP!A:L,12,0)</f>
        <v>365.00</v>
      </c>
      <c r="F2" t="str">
        <f>VLOOKUP(A2,HOP!A:C,3,0)</f>
        <v>3591131</v>
      </c>
      <c r="G2">
        <f>D2-E2</f>
        <v>0</v>
      </c>
      <c r="H2" t="str">
        <f>$H$1&amp;F2</f>
        <v>,3591131</v>
      </c>
      <c r="I2" t="str">
        <f>VLOOKUP(A2,HOP!A:U,21,0)</f>
        <v>直采</v>
      </c>
    </row>
    <row r="3" spans="1:9">
      <c r="A3" s="5">
        <v>1877439229</v>
      </c>
      <c r="B3" t="s">
        <v>34</v>
      </c>
      <c r="C3" t="s">
        <v>36</v>
      </c>
      <c r="D3" s="5">
        <v>195</v>
      </c>
      <c r="E3" t="str">
        <f>VLOOKUP(A3,HOP!A:L,12,0)</f>
        <v>195.00</v>
      </c>
      <c r="F3" t="str">
        <f>VLOOKUP(A3,HOP!A:C,3,0)</f>
        <v>3598774</v>
      </c>
      <c r="G3">
        <f>D3-E3</f>
        <v>0</v>
      </c>
      <c r="H3" t="str">
        <f>$H$1&amp;F3</f>
        <v>,3598774</v>
      </c>
      <c r="I3" t="str">
        <f>VLOOKUP(A3,HOP!A:U,21,0)</f>
        <v>直采</v>
      </c>
    </row>
    <row r="4" spans="1:9">
      <c r="A4" s="5">
        <v>1877941066</v>
      </c>
      <c r="B4" t="s">
        <v>39</v>
      </c>
      <c r="C4" t="s">
        <v>36</v>
      </c>
      <c r="D4" s="5">
        <v>220</v>
      </c>
      <c r="E4">
        <v>220</v>
      </c>
      <c r="F4">
        <v>3600678</v>
      </c>
      <c r="G4">
        <f>D4-E4</f>
        <v>0</v>
      </c>
      <c r="H4" t="str">
        <f>$H$1&amp;F4</f>
        <v>,3600678</v>
      </c>
      <c r="I4" t="e">
        <f>VLOOKUP(A4,HOP!A:U,21,0)</f>
        <v>#N/A</v>
      </c>
    </row>
    <row r="6" spans="4:4">
      <c r="D6">
        <f>SUM(D2:D5)</f>
        <v>780</v>
      </c>
    </row>
    <row r="7" spans="4:4">
      <c r="D7" s="6" t="s">
        <v>9</v>
      </c>
    </row>
    <row r="9" spans="1:2">
      <c r="A9" t="s">
        <v>44</v>
      </c>
      <c r="B9">
        <v>780</v>
      </c>
    </row>
    <row r="10" spans="1:1">
      <c r="A10" t="s">
        <v>45</v>
      </c>
    </row>
  </sheetData>
  <autoFilter ref="A1:I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E12" sqref="E12"/>
    </sheetView>
  </sheetViews>
  <sheetFormatPr defaultColWidth="8" defaultRowHeight="13.2" outlineLevelRow="2"/>
  <cols>
    <col min="1" max="1" width="10.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50</v>
      </c>
      <c r="F1" s="2" t="s">
        <v>20</v>
      </c>
      <c r="G1" s="2" t="s">
        <v>21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1877439229</v>
      </c>
      <c r="B2" s="1" t="s">
        <v>66</v>
      </c>
      <c r="C2" s="1" t="s">
        <v>67</v>
      </c>
      <c r="D2" s="1" t="s">
        <v>11</v>
      </c>
      <c r="E2" s="1" t="s">
        <v>35</v>
      </c>
      <c r="F2" s="1" t="s">
        <v>66</v>
      </c>
      <c r="G2" s="1" t="s">
        <v>68</v>
      </c>
      <c r="H2" s="1" t="s">
        <v>69</v>
      </c>
      <c r="I2" s="1" t="s">
        <v>38</v>
      </c>
      <c r="J2" s="1" t="s">
        <v>70</v>
      </c>
      <c r="K2" s="1" t="s">
        <v>38</v>
      </c>
      <c r="L2" s="1" t="s">
        <v>38</v>
      </c>
      <c r="M2" s="1" t="s">
        <v>71</v>
      </c>
      <c r="N2" s="1" t="s">
        <v>71</v>
      </c>
      <c r="O2" s="1" t="s">
        <v>8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="1" customFormat="1" spans="1:22">
      <c r="A3" s="3">
        <v>1875313138</v>
      </c>
      <c r="B3" s="1" t="s">
        <v>79</v>
      </c>
      <c r="C3" s="1" t="s">
        <v>80</v>
      </c>
      <c r="D3" s="1" t="s">
        <v>11</v>
      </c>
      <c r="E3" s="1" t="s">
        <v>27</v>
      </c>
      <c r="F3" s="1" t="s">
        <v>79</v>
      </c>
      <c r="G3" s="1" t="s">
        <v>66</v>
      </c>
      <c r="H3" s="1" t="s">
        <v>69</v>
      </c>
      <c r="I3" s="1" t="s">
        <v>33</v>
      </c>
      <c r="J3" s="1" t="s">
        <v>70</v>
      </c>
      <c r="K3" s="1" t="s">
        <v>33</v>
      </c>
      <c r="L3" s="1" t="s">
        <v>33</v>
      </c>
      <c r="M3" s="1" t="s">
        <v>71</v>
      </c>
      <c r="N3" s="1" t="s">
        <v>71</v>
      </c>
      <c r="O3" s="1" t="s">
        <v>8</v>
      </c>
      <c r="P3" s="1" t="s">
        <v>72</v>
      </c>
      <c r="Q3" s="1" t="s">
        <v>73</v>
      </c>
      <c r="R3" s="1" t="s">
        <v>81</v>
      </c>
      <c r="S3" s="1" t="s">
        <v>75</v>
      </c>
      <c r="T3" s="1" t="s">
        <v>76</v>
      </c>
      <c r="U3" s="1" t="s">
        <v>77</v>
      </c>
      <c r="V3" s="1" t="s">
        <v>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2023-07-11T03:26:38Z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68F62173E7794F2A8A34071E09B69DFA_12</vt:lpwstr>
  </property>
  <property fmtid="{D5CDD505-2E9C-101B-9397-08002B2CF9AE}" pid="3" name="KSOProductBuildVer">
    <vt:lpwstr>2052-11.1.0.14309</vt:lpwstr>
  </property>
</Properties>
</file>