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<sst xmlns="http://schemas.openxmlformats.org/spreadsheetml/2006/main" count="260" uniqueCount="127">
  <si>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</si>
  <si>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</si>
  <si>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</si>
  <si>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</si>
  <si>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</si>
  <si>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</si>
  <si>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</si>
  <si>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</si>
  <si>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</si>
  <si>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</si>
  <si>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</si>
  <si>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</si>
  <si>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</si>
  <si>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</si>
  <si>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</si>
  <si>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</si>
  <si>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</si>
  <si>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</si>
  <si>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</si>
  <si>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</si>
  <si>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</si>
  <si>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</si>
  <si>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</si>
  <si>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</si>
  <si>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</si>
  <si>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999223729591019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</si>
  <si>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</si>
  <si>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</si>
  <si>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</si>
  <si>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</si>
  <si>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</si>
  <si>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DENG/CHAO</t>
  </si>
  <si>
    <t>CA363230714CNY</t>
  </si>
  <si>
    <t>未提现</t>
  </si>
  <si>
    <t>携程开票</t>
  </si>
  <si>
    <t xml:space="preserve">3245270	</t>
  </si>
  <si>
    <t xml:space="preserve">	</t>
  </si>
  <si>
    <t xml:space="preserve">999223937896970	</t>
  </si>
  <si>
    <t>[香港]香港九龙海湾酒店(Kowloon Harbourfront Hotel)(25665271)</t>
  </si>
  <si>
    <t>双卧室城景套房(至少提前7天预订)(至少连住2晚及以上)&lt;三人入住&gt;&lt;内宾&gt;&lt;无早&gt;</t>
  </si>
  <si>
    <t>LEE/CHUN LAI ALICE</t>
  </si>
  <si>
    <t xml:space="preserve">3308777	</t>
  </si>
  <si>
    <t xml:space="preserve">999223970142052	</t>
  </si>
  <si>
    <t>[香港]香港九龙酒店(The Kowloon Hotel)(9826444)</t>
  </si>
  <si>
    <t>豪华房(至少提前5天预订)(至少连住2晚及以上)&lt;双人入住&gt;&lt;内宾&gt;&lt;无早&gt;</t>
  </si>
  <si>
    <t>DAI/DONGJIAO</t>
  </si>
  <si>
    <t xml:space="preserve">3316514	</t>
  </si>
  <si>
    <t>取消</t>
  </si>
  <si>
    <t xml:space="preserve">999224751600095	</t>
  </si>
  <si>
    <t>[梅州]梅州白天鹅迎宾馆(100697959)</t>
  </si>
  <si>
    <t>商务江景大床房&lt;超值特惠&gt;&lt;双人入住&gt;&lt;日历房套餐高价值&gt;&lt;单早&gt;&lt;新酒店礼盒&gt;</t>
  </si>
  <si>
    <t>孔华晖</t>
  </si>
  <si>
    <t xml:space="preserve">999224915279751	</t>
  </si>
  <si>
    <t>商务江景双床房&lt;特惠促销&gt;&lt;双人入住&gt;&lt;双早&gt;&lt;日历房套餐高价值&gt;&lt;新酒店礼盒&gt;</t>
  </si>
  <si>
    <t>曹亮</t>
  </si>
  <si>
    <t xml:space="preserve">24920450181	</t>
  </si>
  <si>
    <t>[梅州]梅州昌盛豪生大酒店(45834822)</t>
  </si>
  <si>
    <t>柚见汝——非遗大床房&lt;超值特惠&gt;&lt;双人入住&gt;&lt;双早&gt;</t>
  </si>
  <si>
    <t>吴竹兰,吴洪仁</t>
  </si>
  <si>
    <t xml:space="preserve">P589292	</t>
  </si>
  <si>
    <t>退单</t>
  </si>
  <si>
    <t xml:space="preserve">999224990022410	</t>
  </si>
  <si>
    <t>商务江景大床房&lt;特惠促销&gt;&lt;双人入住&gt;&lt;双早&gt;&lt;日历房套餐高价值&gt;&lt;新酒店礼盒&gt;</t>
  </si>
  <si>
    <t>冯满胜</t>
  </si>
  <si>
    <t xml:space="preserve">999224990464784	</t>
  </si>
  <si>
    <t>谈汉昌</t>
  </si>
  <si>
    <t xml:space="preserve">999225009143537	</t>
  </si>
  <si>
    <t>柚见好——非遗双床房&lt;超值特惠&gt;&lt;双人入住&gt;&lt;双早&gt;</t>
  </si>
  <si>
    <t>徐华东</t>
  </si>
  <si>
    <t xml:space="preserve">590246	</t>
  </si>
  <si>
    <t xml:space="preserve">999223802423630	</t>
  </si>
  <si>
    <t>调整</t>
  </si>
  <si>
    <t>Zhang/Peiqing,Huang/Pei ling</t>
  </si>
  <si>
    <t xml:space="preserve">3275825	</t>
  </si>
  <si>
    <t>，</t>
  </si>
  <si>
    <t>202307031743100001</t>
  </si>
  <si>
    <t>202306231617460069</t>
  </si>
  <si>
    <t>202306271639590069</t>
  </si>
  <si>
    <t>202306271716390068</t>
  </si>
  <si>
    <t>202306281858160021</t>
  </si>
  <si>
    <t>直采</t>
  </si>
  <si>
    <t>A230714100650481</t>
  </si>
  <si>
    <t>房集：i230714095746  3303.3元</t>
  </si>
  <si>
    <t>CNY / HKD 当前参考汇率: 1.093225007</t>
  </si>
  <si>
    <t>总计：10323.3 CNY/
11285.69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</si>
  <si>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</si>
  <si>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</si>
  <si>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</si>
  <si>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</si>
  <si>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</si>
  <si>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</si>
  <si>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</si>
  <si>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</si>
  <si>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</si>
  <si>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</si>
  <si>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</si>
  <si>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</si>
  <si>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</si>
  <si>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</si>
  <si>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</si>
  <si>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</si>
  <si>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</si>
  <si>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</si>
  <si>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</si>
  <si>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2023-05-02</t>
  </si>
  <si>
    <t>3316514</t>
  </si>
  <si>
    <t>香港九龙酒店</t>
  </si>
  <si>
    <t>DAI DONGJIAO</t>
  </si>
  <si>
    <t>2023-06-26</t>
  </si>
  <si>
    <t>2023-06-29</t>
  </si>
  <si>
    <t>退房日周结</t>
  </si>
  <si>
    <t>2496.00</t>
  </si>
  <si>
    <t>RMB</t>
  </si>
  <si>
    <t>0</t>
  </si>
  <si>
    <t>0.00</t>
  </si>
  <si>
    <t>携程国内直连(DD)</t>
  </si>
  <si>
    <t>01.011249</t>
  </si>
  <si>
    <t>2023-05-03 14:49:27</t>
  </si>
  <si>
    <t>否</t>
  </si>
  <si>
    <t>汇智国际旅游发展有限公司</t>
  </si>
  <si>
    <t>中国</t>
  </si>
  <si>
    <t>2023-04-18</t>
  </si>
  <si>
    <t>3245270</t>
  </si>
  <si>
    <t>历山酒店</t>
  </si>
  <si>
    <t>DENG CHAO</t>
  </si>
  <si>
    <t>1723.00</t>
  </si>
  <si>
    <t>2023-04-24 18:15:16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</si>
</sst>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22</xdr:row>
      <xdr:rowOff>123825</xdr:rowOff>
    </xdr:from>
    <xdr:to>
      <xdr:col>14</xdr:col>
      <xdr:colOff>114935</xdr:colOff>
      <xdr:row>52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695575"/>
          <a:ext cx="102298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45103</v>
      </c>
      <c r="G2" s="6">
        <v>45106</v>
      </c>
      <c r="H2" s="4">
        <v>1</v>
      </c>
      <c r="I2" s="4">
        <v>3</v>
      </c>
      <c r="J2" s="4">
        <v>3</v>
      </c>
      <c r="K2" s="4" t="s">
        <v>30</v>
      </c>
      <c r="L2" s="4">
        <v>1723</v>
      </c>
      <c r="M2" s="4">
        <v>1723</v>
      </c>
      <c r="N2" s="4" t="s">
        <v>31</v>
      </c>
      <c r="O2" s="4" t="s">
        <v>32</v>
      </c>
      <c r="P2" s="4" t="s">
        <v>33</v>
      </c>
      <c r="Q2" s="4">
        <v>0</v>
      </c>
      <c r="R2" s="7">
        <v>45034</v>
      </c>
      <c r="S2" s="6">
        <v>45121</v>
      </c>
      <c r="T2" s="4" t="s">
        <v>34</v>
      </c>
      <c r="U2" s="4">
        <v>1723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45102</v>
      </c>
      <c r="G3" s="6">
        <v>45106</v>
      </c>
      <c r="H3" s="4">
        <v>1</v>
      </c>
      <c r="I3" s="4">
        <v>4</v>
      </c>
      <c r="J3" s="4">
        <v>4</v>
      </c>
      <c r="K3" s="4" t="s">
        <v>30</v>
      </c>
      <c r="L3" s="4">
        <v>3328</v>
      </c>
      <c r="M3" s="4">
        <v>3328</v>
      </c>
      <c r="N3" s="4" t="s">
        <v>40</v>
      </c>
      <c r="O3" s="4" t="s">
        <v>32</v>
      </c>
      <c r="P3" s="4" t="s">
        <v>33</v>
      </c>
      <c r="Q3" s="4">
        <v>0</v>
      </c>
      <c r="R3" s="7">
        <v>45046</v>
      </c>
      <c r="S3" s="6">
        <v>45121</v>
      </c>
      <c r="T3" s="4" t="s">
        <v>34</v>
      </c>
      <c r="U3" s="4">
        <v>3328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45103</v>
      </c>
      <c r="G4" s="6">
        <v>45106</v>
      </c>
      <c r="H4" s="4">
        <v>1</v>
      </c>
      <c r="I4" s="4">
        <v>3</v>
      </c>
      <c r="J4" s="4">
        <v>3</v>
      </c>
      <c r="K4" s="4" t="s">
        <v>30</v>
      </c>
      <c r="L4" s="4">
        <v>2496</v>
      </c>
      <c r="M4" s="4">
        <v>2496</v>
      </c>
      <c r="N4" s="4" t="s">
        <v>45</v>
      </c>
      <c r="O4" s="4" t="s">
        <v>32</v>
      </c>
      <c r="P4" s="4" t="s">
        <v>33</v>
      </c>
      <c r="Q4" s="4">
        <v>0</v>
      </c>
      <c r="R4" s="7">
        <v>45048</v>
      </c>
      <c r="S4" s="6">
        <v>45121</v>
      </c>
      <c r="T4" s="4" t="s">
        <v>34</v>
      </c>
      <c r="U4" s="4">
        <v>2496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37</v>
      </c>
      <c r="B5" s="4" t="s">
        <v>26</v>
      </c>
      <c r="C5" s="4" t="s">
        <v>47</v>
      </c>
      <c r="D5" s="4" t="s">
        <v>38</v>
      </c>
      <c r="E5" s="4" t="s">
        <v>39</v>
      </c>
      <c r="F5" s="6">
        <v>45102</v>
      </c>
      <c r="G5" s="6">
        <v>45106</v>
      </c>
      <c r="H5" s="4">
        <v>1</v>
      </c>
      <c r="I5" s="4">
        <v>4</v>
      </c>
      <c r="J5" s="4">
        <v>4</v>
      </c>
      <c r="K5" s="4" t="s">
        <v>30</v>
      </c>
      <c r="L5" s="4">
        <v>-3328</v>
      </c>
      <c r="M5" s="4">
        <v>-3328</v>
      </c>
      <c r="N5" s="4" t="s">
        <v>40</v>
      </c>
      <c r="O5" s="4" t="s">
        <v>32</v>
      </c>
      <c r="P5" s="4" t="s">
        <v>33</v>
      </c>
      <c r="Q5" s="4">
        <v>0</v>
      </c>
      <c r="R5" s="7">
        <v>45046</v>
      </c>
      <c r="S5" s="6">
        <v>45121</v>
      </c>
      <c r="T5" s="4" t="s">
        <v>34</v>
      </c>
      <c r="U5" s="4">
        <v>-3328</v>
      </c>
      <c r="V5" s="4">
        <v>0</v>
      </c>
      <c r="W5" s="4">
        <v>0</v>
      </c>
      <c r="X5" s="4" t="s">
        <v>41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45105</v>
      </c>
      <c r="G6" s="6">
        <v>45106</v>
      </c>
      <c r="H6" s="4">
        <v>1</v>
      </c>
      <c r="I6" s="4">
        <v>1</v>
      </c>
      <c r="J6" s="4">
        <v>1</v>
      </c>
      <c r="K6" s="4" t="s">
        <v>30</v>
      </c>
      <c r="L6" s="4">
        <v>276.5</v>
      </c>
      <c r="M6" s="4">
        <v>276.5</v>
      </c>
      <c r="N6" s="4" t="s">
        <v>51</v>
      </c>
      <c r="O6" s="4" t="s">
        <v>32</v>
      </c>
      <c r="P6" s="4" t="s">
        <v>33</v>
      </c>
      <c r="Q6" s="4">
        <v>0</v>
      </c>
      <c r="R6" s="7">
        <v>45090</v>
      </c>
      <c r="S6" s="6">
        <v>45121</v>
      </c>
      <c r="T6" s="4" t="s">
        <v>34</v>
      </c>
      <c r="U6" s="4">
        <v>276.5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48</v>
      </c>
      <c r="B7" s="4" t="s">
        <v>26</v>
      </c>
      <c r="C7" s="4" t="s">
        <v>47</v>
      </c>
      <c r="D7" s="4" t="s">
        <v>49</v>
      </c>
      <c r="E7" s="4" t="s">
        <v>50</v>
      </c>
      <c r="F7" s="6">
        <v>45105</v>
      </c>
      <c r="G7" s="6">
        <v>45106</v>
      </c>
      <c r="H7" s="4">
        <v>1</v>
      </c>
      <c r="I7" s="4">
        <v>1</v>
      </c>
      <c r="J7" s="4">
        <v>1</v>
      </c>
      <c r="K7" s="4" t="s">
        <v>30</v>
      </c>
      <c r="L7" s="4">
        <v>-276.5</v>
      </c>
      <c r="M7" s="4">
        <v>-276.5</v>
      </c>
      <c r="N7" s="4" t="s">
        <v>51</v>
      </c>
      <c r="O7" s="4" t="s">
        <v>32</v>
      </c>
      <c r="P7" s="4" t="s">
        <v>33</v>
      </c>
      <c r="Q7" s="4">
        <v>0</v>
      </c>
      <c r="R7" s="7">
        <v>45090</v>
      </c>
      <c r="S7" s="6">
        <v>45121</v>
      </c>
      <c r="T7" s="4" t="s">
        <v>34</v>
      </c>
      <c r="U7" s="4">
        <v>-276.5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49</v>
      </c>
      <c r="E8" s="4" t="s">
        <v>53</v>
      </c>
      <c r="F8" s="6">
        <v>45103</v>
      </c>
      <c r="G8" s="6">
        <v>45106</v>
      </c>
      <c r="H8" s="4">
        <v>1</v>
      </c>
      <c r="I8" s="4">
        <v>3</v>
      </c>
      <c r="J8" s="4">
        <v>3</v>
      </c>
      <c r="K8" s="4" t="s">
        <v>30</v>
      </c>
      <c r="L8" s="4">
        <v>840</v>
      </c>
      <c r="M8" s="4">
        <v>840</v>
      </c>
      <c r="N8" s="4" t="s">
        <v>54</v>
      </c>
      <c r="O8" s="4" t="s">
        <v>32</v>
      </c>
      <c r="P8" s="4" t="s">
        <v>33</v>
      </c>
      <c r="Q8" s="4">
        <v>0</v>
      </c>
      <c r="R8" s="7">
        <v>45100.0000115741</v>
      </c>
      <c r="S8" s="6">
        <v>45121</v>
      </c>
      <c r="T8" s="4" t="s">
        <v>34</v>
      </c>
      <c r="U8" s="4">
        <v>840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45104</v>
      </c>
      <c r="G9" s="6">
        <v>45106</v>
      </c>
      <c r="H9" s="4">
        <v>2</v>
      </c>
      <c r="I9" s="4">
        <v>2</v>
      </c>
      <c r="J9" s="4">
        <v>4</v>
      </c>
      <c r="K9" s="4" t="s">
        <v>30</v>
      </c>
      <c r="L9" s="4">
        <v>1764</v>
      </c>
      <c r="M9" s="4">
        <v>1764</v>
      </c>
      <c r="N9" s="4" t="s">
        <v>58</v>
      </c>
      <c r="O9" s="4" t="s">
        <v>32</v>
      </c>
      <c r="P9" s="4" t="s">
        <v>33</v>
      </c>
      <c r="Q9" s="4">
        <v>0</v>
      </c>
      <c r="R9" s="7">
        <v>45100.0000115741</v>
      </c>
      <c r="S9" s="6">
        <v>45121</v>
      </c>
      <c r="T9" s="4" t="s">
        <v>34</v>
      </c>
      <c r="U9" s="4">
        <v>1764</v>
      </c>
      <c r="V9" s="4">
        <v>0</v>
      </c>
      <c r="W9" s="4">
        <v>0</v>
      </c>
      <c r="X9" s="4" t="s">
        <v>36</v>
      </c>
      <c r="Y9" s="4" t="s">
        <v>59</v>
      </c>
    </row>
    <row r="10" s="4" customFormat="1" spans="1:25">
      <c r="A10" s="4" t="s">
        <v>52</v>
      </c>
      <c r="B10" s="4" t="s">
        <v>26</v>
      </c>
      <c r="C10" s="4" t="s">
        <v>60</v>
      </c>
      <c r="D10" s="4" t="s">
        <v>49</v>
      </c>
      <c r="E10" s="4" t="s">
        <v>53</v>
      </c>
      <c r="F10" s="6">
        <v>45103</v>
      </c>
      <c r="G10" s="6">
        <v>45106</v>
      </c>
      <c r="H10" s="4">
        <v>1</v>
      </c>
      <c r="I10" s="4">
        <v>3</v>
      </c>
      <c r="J10" s="4">
        <v>3</v>
      </c>
      <c r="K10" s="4" t="s">
        <v>30</v>
      </c>
      <c r="L10" s="4">
        <v>-280</v>
      </c>
      <c r="M10" s="4">
        <v>-280</v>
      </c>
      <c r="N10" s="4" t="s">
        <v>54</v>
      </c>
      <c r="O10" s="4" t="s">
        <v>32</v>
      </c>
      <c r="P10" s="4" t="s">
        <v>33</v>
      </c>
      <c r="Q10" s="4">
        <v>0</v>
      </c>
      <c r="R10" s="7">
        <v>45100.0755439815</v>
      </c>
      <c r="S10" s="6">
        <v>45121</v>
      </c>
      <c r="T10" s="4" t="s">
        <v>34</v>
      </c>
      <c r="U10" s="4">
        <v>-280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49</v>
      </c>
      <c r="E11" s="4" t="s">
        <v>62</v>
      </c>
      <c r="F11" s="6">
        <v>45105</v>
      </c>
      <c r="G11" s="6">
        <v>45106</v>
      </c>
      <c r="H11" s="4">
        <v>1</v>
      </c>
      <c r="I11" s="4">
        <v>1</v>
      </c>
      <c r="J11" s="4">
        <v>1</v>
      </c>
      <c r="K11" s="4" t="s">
        <v>30</v>
      </c>
      <c r="L11" s="4">
        <v>280</v>
      </c>
      <c r="M11" s="4">
        <v>280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45104</v>
      </c>
      <c r="S11" s="6">
        <v>45121</v>
      </c>
      <c r="T11" s="4" t="s">
        <v>34</v>
      </c>
      <c r="U11" s="4">
        <v>280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49</v>
      </c>
      <c r="E12" s="4" t="s">
        <v>50</v>
      </c>
      <c r="F12" s="6">
        <v>45105</v>
      </c>
      <c r="G12" s="6">
        <v>45106</v>
      </c>
      <c r="H12" s="4">
        <v>1</v>
      </c>
      <c r="I12" s="4">
        <v>1</v>
      </c>
      <c r="J12" s="4">
        <v>1</v>
      </c>
      <c r="K12" s="4" t="s">
        <v>30</v>
      </c>
      <c r="L12" s="4">
        <v>276.5</v>
      </c>
      <c r="M12" s="4">
        <v>276.5</v>
      </c>
      <c r="N12" s="4" t="s">
        <v>65</v>
      </c>
      <c r="O12" s="4" t="s">
        <v>32</v>
      </c>
      <c r="P12" s="4" t="s">
        <v>33</v>
      </c>
      <c r="Q12" s="4">
        <v>0</v>
      </c>
      <c r="R12" s="7">
        <v>45104.0000115741</v>
      </c>
      <c r="S12" s="6">
        <v>45121</v>
      </c>
      <c r="T12" s="4" t="s">
        <v>34</v>
      </c>
      <c r="U12" s="4">
        <v>276.5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66</v>
      </c>
      <c r="B13" s="4" t="s">
        <v>26</v>
      </c>
      <c r="C13" s="4" t="s">
        <v>27</v>
      </c>
      <c r="D13" s="4" t="s">
        <v>56</v>
      </c>
      <c r="E13" s="4" t="s">
        <v>67</v>
      </c>
      <c r="F13" s="6">
        <v>45105</v>
      </c>
      <c r="G13" s="6">
        <v>45106</v>
      </c>
      <c r="H13" s="4">
        <v>1</v>
      </c>
      <c r="I13" s="4">
        <v>1</v>
      </c>
      <c r="J13" s="4">
        <v>1</v>
      </c>
      <c r="K13" s="4" t="s">
        <v>30</v>
      </c>
      <c r="L13" s="4">
        <v>422.8</v>
      </c>
      <c r="M13" s="4">
        <v>422.8</v>
      </c>
      <c r="N13" s="4" t="s">
        <v>68</v>
      </c>
      <c r="O13" s="4" t="s">
        <v>32</v>
      </c>
      <c r="P13" s="4" t="s">
        <v>33</v>
      </c>
      <c r="Q13" s="4">
        <v>0</v>
      </c>
      <c r="R13" s="7">
        <v>45105</v>
      </c>
      <c r="S13" s="6">
        <v>45121</v>
      </c>
      <c r="T13" s="4" t="s">
        <v>34</v>
      </c>
      <c r="U13" s="4">
        <v>422.8</v>
      </c>
      <c r="V13" s="4">
        <v>0</v>
      </c>
      <c r="W13" s="4">
        <v>0</v>
      </c>
      <c r="X13" s="4" t="s">
        <v>36</v>
      </c>
      <c r="Y13" s="4" t="s">
        <v>69</v>
      </c>
    </row>
    <row r="14" s="4" customFormat="1" spans="1:25">
      <c r="A14" s="4" t="s">
        <v>70</v>
      </c>
      <c r="B14" s="4" t="s">
        <v>26</v>
      </c>
      <c r="C14" s="4" t="s">
        <v>71</v>
      </c>
      <c r="D14" s="4" t="s">
        <v>43</v>
      </c>
      <c r="E14" s="4" t="s">
        <v>44</v>
      </c>
      <c r="F14" s="6">
        <v>45072</v>
      </c>
      <c r="G14" s="6">
        <v>45075</v>
      </c>
      <c r="H14" s="4">
        <v>1</v>
      </c>
      <c r="I14" s="4">
        <v>3</v>
      </c>
      <c r="J14" s="4">
        <v>3</v>
      </c>
      <c r="K14" s="4" t="s">
        <v>30</v>
      </c>
      <c r="L14" s="4">
        <v>2801</v>
      </c>
      <c r="M14" s="4">
        <v>2801</v>
      </c>
      <c r="N14" s="4" t="s">
        <v>72</v>
      </c>
      <c r="O14" s="4" t="s">
        <v>32</v>
      </c>
      <c r="P14" s="4" t="s">
        <v>33</v>
      </c>
      <c r="Q14" s="4">
        <v>0</v>
      </c>
      <c r="R14" s="7">
        <v>45039.5227777778</v>
      </c>
      <c r="S14" s="6">
        <v>45121</v>
      </c>
      <c r="T14" s="4" t="s">
        <v>34</v>
      </c>
      <c r="U14" s="4">
        <v>2801</v>
      </c>
      <c r="V14" s="4">
        <v>0</v>
      </c>
      <c r="W14" s="4">
        <v>0</v>
      </c>
      <c r="X14" s="4" t="s">
        <v>73</v>
      </c>
      <c r="Y1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D18" sqref="D1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999223729591019</v>
      </c>
      <c r="B2" s="6">
        <v>45103</v>
      </c>
      <c r="C2" s="6">
        <v>45106</v>
      </c>
      <c r="D2" s="4">
        <v>1723</v>
      </c>
      <c r="E2" s="4" t="str">
        <f>VLOOKUP(A2,HOP!A:L,12,0)</f>
        <v>1723.00</v>
      </c>
      <c r="F2" s="4" t="str">
        <f>VLOOKUP(A2,HOP!A:C,3,0)</f>
        <v>3245270</v>
      </c>
      <c r="G2" s="4">
        <f>D2-E2</f>
        <v>0</v>
      </c>
      <c r="H2" s="4" t="str">
        <f>$H$1&amp;F2</f>
        <v>，3245270</v>
      </c>
      <c r="I2" s="4" t="str">
        <f>VLOOKUP(A2,HOP!A:U,21,0)</f>
        <v>直采</v>
      </c>
    </row>
    <row r="3" s="4" customFormat="1" hidden="1" spans="1:9">
      <c r="A3" s="5">
        <v>999223937896970</v>
      </c>
      <c r="B3" s="6">
        <v>45102</v>
      </c>
      <c r="C3" s="6">
        <v>45106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1" si="0">D3-E3</f>
        <v>#N/A</v>
      </c>
      <c r="H3" s="4" t="e">
        <f t="shared" ref="H3:H11" si="1">$H$1&amp;F3</f>
        <v>#N/A</v>
      </c>
      <c r="I3" s="4" t="e">
        <f>VLOOKUP(A3,HOP!A:U,21,0)</f>
        <v>#N/A</v>
      </c>
    </row>
    <row r="4" s="4" customFormat="1" spans="1:9">
      <c r="A4" s="5">
        <v>999223970142052</v>
      </c>
      <c r="B4" s="6">
        <v>45103</v>
      </c>
      <c r="C4" s="6">
        <v>45106</v>
      </c>
      <c r="D4" s="4">
        <v>2496</v>
      </c>
      <c r="E4" s="4" t="str">
        <f>VLOOKUP(A4,HOP!A:L,12,0)</f>
        <v>2496.00</v>
      </c>
      <c r="F4" s="4" t="str">
        <f>VLOOKUP(A4,HOP!A:C,3,0)</f>
        <v>3316514</v>
      </c>
      <c r="G4" s="4">
        <f t="shared" si="0"/>
        <v>0</v>
      </c>
      <c r="H4" s="4" t="str">
        <f t="shared" si="1"/>
        <v>，3316514</v>
      </c>
      <c r="I4" s="4" t="str">
        <f>VLOOKUP(A4,HOP!A:U,21,0)</f>
        <v>直采</v>
      </c>
    </row>
    <row r="5" s="4" customFormat="1" hidden="1" spans="1:9">
      <c r="A5" s="5">
        <v>999224751600095</v>
      </c>
      <c r="B5" s="6">
        <v>45105</v>
      </c>
      <c r="C5" s="6">
        <v>45106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10">
      <c r="A6" s="5">
        <v>999224915279751</v>
      </c>
      <c r="B6" s="6">
        <v>45103</v>
      </c>
      <c r="C6" s="6">
        <v>45106</v>
      </c>
      <c r="D6" s="4">
        <v>560</v>
      </c>
      <c r="E6" s="4">
        <v>560</v>
      </c>
      <c r="F6" s="8" t="s">
        <v>75</v>
      </c>
      <c r="G6" s="4">
        <f t="shared" si="0"/>
        <v>0</v>
      </c>
      <c r="H6" s="4" t="str">
        <f t="shared" si="1"/>
        <v>，202307031743100001</v>
      </c>
      <c r="I6" s="4" t="e">
        <f>VLOOKUP(A6,HOP!A:U,21,0)</f>
        <v>#N/A</v>
      </c>
      <c r="J6" s="4">
        <v>7.3</v>
      </c>
    </row>
    <row r="7" s="4" customFormat="1" hidden="1" spans="1:10">
      <c r="A7" s="5">
        <v>24920450181</v>
      </c>
      <c r="B7" s="6">
        <v>45104</v>
      </c>
      <c r="C7" s="6">
        <v>45106</v>
      </c>
      <c r="D7" s="4">
        <v>1764</v>
      </c>
      <c r="E7" s="4">
        <v>1764</v>
      </c>
      <c r="F7" s="8" t="s">
        <v>76</v>
      </c>
      <c r="G7" s="4">
        <f t="shared" si="0"/>
        <v>0</v>
      </c>
      <c r="H7" s="4" t="str">
        <f t="shared" si="1"/>
        <v>，202306231617460069</v>
      </c>
      <c r="I7" s="4" t="e">
        <f>VLOOKUP(A7,HOP!A:U,21,0)</f>
        <v>#N/A</v>
      </c>
      <c r="J7" s="4">
        <v>6.23</v>
      </c>
    </row>
    <row r="8" s="4" customFormat="1" hidden="1" spans="1:10">
      <c r="A8" s="5">
        <v>999224990022410</v>
      </c>
      <c r="B8" s="6">
        <v>45105</v>
      </c>
      <c r="C8" s="6">
        <v>45106</v>
      </c>
      <c r="D8" s="4">
        <v>280</v>
      </c>
      <c r="E8" s="4">
        <v>280</v>
      </c>
      <c r="F8" s="8" t="s">
        <v>77</v>
      </c>
      <c r="G8" s="4">
        <f t="shared" si="0"/>
        <v>0</v>
      </c>
      <c r="H8" s="4" t="str">
        <f t="shared" si="1"/>
        <v>，202306271639590069</v>
      </c>
      <c r="I8" s="4" t="e">
        <f>VLOOKUP(A8,HOP!A:U,21,0)</f>
        <v>#N/A</v>
      </c>
      <c r="J8" s="4">
        <v>6.27</v>
      </c>
    </row>
    <row r="9" s="4" customFormat="1" hidden="1" spans="1:10">
      <c r="A9" s="5">
        <v>999224990464784</v>
      </c>
      <c r="B9" s="6">
        <v>45105</v>
      </c>
      <c r="C9" s="6">
        <v>45106</v>
      </c>
      <c r="D9" s="4">
        <v>276.5</v>
      </c>
      <c r="E9" s="4">
        <v>276.5</v>
      </c>
      <c r="F9" s="8" t="s">
        <v>78</v>
      </c>
      <c r="G9" s="4">
        <f t="shared" si="0"/>
        <v>0</v>
      </c>
      <c r="H9" s="4" t="str">
        <f t="shared" si="1"/>
        <v>，202306271716390068</v>
      </c>
      <c r="I9" s="4" t="e">
        <f>VLOOKUP(A9,HOP!A:U,21,0)</f>
        <v>#N/A</v>
      </c>
      <c r="J9" s="4">
        <v>6.27</v>
      </c>
    </row>
    <row r="10" s="4" customFormat="1" hidden="1" spans="1:10">
      <c r="A10" s="5">
        <v>999225009143537</v>
      </c>
      <c r="B10" s="6">
        <v>45105</v>
      </c>
      <c r="C10" s="6">
        <v>45106</v>
      </c>
      <c r="D10" s="4">
        <v>422.8</v>
      </c>
      <c r="E10" s="4">
        <v>422.8</v>
      </c>
      <c r="F10" s="8" t="s">
        <v>79</v>
      </c>
      <c r="G10" s="4">
        <f t="shared" si="0"/>
        <v>0</v>
      </c>
      <c r="H10" s="4" t="str">
        <f t="shared" si="1"/>
        <v>，202306281858160021</v>
      </c>
      <c r="I10" s="4" t="e">
        <f>VLOOKUP(A10,HOP!A:U,21,0)</f>
        <v>#N/A</v>
      </c>
      <c r="J10" s="4">
        <v>6.28</v>
      </c>
    </row>
    <row r="11" s="4" customFormat="1" spans="1:9">
      <c r="A11" s="5">
        <v>999223802423630</v>
      </c>
      <c r="B11" s="6">
        <v>45072</v>
      </c>
      <c r="C11" s="6">
        <v>45075</v>
      </c>
      <c r="D11" s="4">
        <v>2801</v>
      </c>
      <c r="E11" s="4">
        <v>2801</v>
      </c>
      <c r="F11" s="4">
        <v>3275825</v>
      </c>
      <c r="G11" s="4">
        <f t="shared" si="0"/>
        <v>0</v>
      </c>
      <c r="H11" s="4" t="str">
        <f t="shared" si="1"/>
        <v>，3275825</v>
      </c>
      <c r="I11" s="4" t="s">
        <v>80</v>
      </c>
    </row>
    <row r="13" spans="4:4">
      <c r="D13" s="4">
        <f>SUM(D2:D12)</f>
        <v>10323.3</v>
      </c>
    </row>
    <row r="18" spans="1:4">
      <c r="A18" s="4" t="s">
        <v>81</v>
      </c>
      <c r="C18" s="4">
        <v>7020</v>
      </c>
      <c r="D18" s="4">
        <v>7674.44</v>
      </c>
    </row>
    <row r="19" spans="1:4">
      <c r="A19" s="4" t="s">
        <v>82</v>
      </c>
      <c r="C19" s="4">
        <v>3303.3</v>
      </c>
      <c r="D19" s="4">
        <v>3611.25</v>
      </c>
    </row>
    <row r="20" spans="1:4">
      <c r="A20" s="4" t="s">
        <v>83</v>
      </c>
      <c r="C20" s="4">
        <f>SUBTOTAL(9,C18:C19)</f>
        <v>10323.3</v>
      </c>
      <c r="D20" s="4">
        <f>SUBTOTAL(9,D17:D19)</f>
        <v>11285.69</v>
      </c>
    </row>
    <row r="21" spans="1:1">
      <c r="A21" s="4" t="s">
        <v>84</v>
      </c>
    </row>
  </sheetData>
  <autoFilter ref="A1:XFD21">
    <filterColumn colId="3">
      <filters blank="1">
        <filter val="280"/>
        <filter val="560"/>
        <filter val="2801"/>
        <filter val="1723"/>
        <filter val="10323.3"/>
        <filter val="1764"/>
        <filter val="276.5"/>
        <filter val="2496"/>
        <filter val="422.8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C15" sqref="C15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  <c r="V1" s="2" t="s">
        <v>103</v>
      </c>
    </row>
    <row r="2" s="1" customFormat="1" spans="1:22">
      <c r="A2" s="3">
        <v>999223970142052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108</v>
      </c>
      <c r="G2" s="1" t="s">
        <v>109</v>
      </c>
      <c r="H2" s="1" t="s">
        <v>110</v>
      </c>
      <c r="I2" s="1" t="s">
        <v>111</v>
      </c>
      <c r="J2" s="1" t="s">
        <v>112</v>
      </c>
      <c r="K2" s="1" t="s">
        <v>111</v>
      </c>
      <c r="L2" s="1" t="s">
        <v>111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80</v>
      </c>
      <c r="V2" s="1" t="s">
        <v>120</v>
      </c>
    </row>
    <row r="3" s="1" customFormat="1" spans="1:22">
      <c r="A3" s="3">
        <v>999223729591019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108</v>
      </c>
      <c r="G3" s="1" t="s">
        <v>109</v>
      </c>
      <c r="H3" s="1" t="s">
        <v>110</v>
      </c>
      <c r="I3" s="1" t="s">
        <v>125</v>
      </c>
      <c r="J3" s="1" t="s">
        <v>112</v>
      </c>
      <c r="K3" s="1" t="s">
        <v>125</v>
      </c>
      <c r="L3" s="1" t="s">
        <v>125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126</v>
      </c>
      <c r="S3" s="1" t="s">
        <v>118</v>
      </c>
      <c r="T3" s="1" t="s">
        <v>119</v>
      </c>
      <c r="U3" s="1" t="s">
        <v>80</v>
      </c>
      <c r="V3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2023-07-14T01:45:51Z</dcterms:created>
  <dcterms:modified xsi:type="dcterms:W3CDTF">2023-07-14T02:10:06Z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05A14FAB585740B6AB8888C363470CE7_12</vt:lpwstr>
  </property>
  <property fmtid="{D5CDD505-2E9C-101B-9397-08002B2CF9AE}" pid="3" name="KSOProductBuildVer">
    <vt:lpwstr>2052-11.1.0.14309</vt:lpwstr>
  </property>
</Properties>
</file>