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<sst xmlns="http://schemas.openxmlformats.org/spreadsheetml/2006/main" count="321" uniqueCount="169">
  <si>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</si>
  <si>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</si>
  <si>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</si>
  <si>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</si>
  <si>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</si>
  <si>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</si>
  <si>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</si>
  <si>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</si>
  <si>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</si>
  <si>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</si>
  <si>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</si>
  <si>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</si>
  <si>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</si>
  <si>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</si>
  <si>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</si>
  <si>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</si>
  <si>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</si>
  <si>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</si>
  <si>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</si>
  <si>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</si>
  <si>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</si>
  <si>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</si>
  <si>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</si>
  <si>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</si>
  <si>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</si>
  <si>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999224455626548	</t>
  </si>
  <si>
    <t>Ctrip</t>
  </si>
  <si>
    <t>正常</t>
  </si>
  <si>
    <t>[普吉岛]普吉岛西瑞湾威斯汀水疗度假酒店(The Westin Siray Bay Resort &amp; Spa, Phuket)(23861643)</t>
  </si>
  <si>
    <t>Sala海景泳池1卧别墅(至少连住2晚及以上)&lt;早餐&gt;</t>
  </si>
  <si>
    <t>USD</t>
  </si>
  <si>
    <t>PU/YUANJING,QU/YAN</t>
  </si>
  <si>
    <t>CA6352230717USD-W</t>
  </si>
  <si>
    <t>未提现</t>
  </si>
  <si>
    <t>携程开票</t>
  </si>
  <si>
    <t xml:space="preserve">3432622	</t>
  </si>
  <si>
    <t xml:space="preserve">72250268	</t>
  </si>
  <si>
    <t xml:space="preserve">999224915600742	</t>
  </si>
  <si>
    <t>[普吉岛]普吉岛洲际丁索别墅度假村(Dinso Resort &amp; Villas Phuket, an IHG Hotel)(14215784)</t>
  </si>
  <si>
    <t>城景豪华房（1张特大床）(至少连住2晚及以上)&lt;早餐&gt;</t>
  </si>
  <si>
    <t>XU/XIAOFAN,ZHOU/ZHENGKUN</t>
  </si>
  <si>
    <t xml:space="preserve">3540109	</t>
  </si>
  <si>
    <t xml:space="preserve">93911	</t>
  </si>
  <si>
    <t xml:space="preserve">999225117073211	</t>
  </si>
  <si>
    <t>Liu/Liya,Zhao/Xuanting</t>
  </si>
  <si>
    <t xml:space="preserve">3590742	</t>
  </si>
  <si>
    <t xml:space="preserve">99325	</t>
  </si>
  <si>
    <t xml:space="preserve">999225125089137	</t>
  </si>
  <si>
    <t>[曼谷]曼谷素坤逸航站 21 中心酒店(Grande Centre Point Hotel Terminal 21)(8628098)</t>
  </si>
  <si>
    <t>豪华尊贵房(至少连住2晚及以上)&lt;早餐&gt;</t>
  </si>
  <si>
    <t>LEE/HYOSUNG</t>
  </si>
  <si>
    <t xml:space="preserve">3593482	</t>
  </si>
  <si>
    <t xml:space="preserve">437114	</t>
  </si>
  <si>
    <t xml:space="preserve">999225166374734	</t>
  </si>
  <si>
    <t>尊贵豪华双床房(至少连住2晚及以上)&lt;早餐&gt;</t>
  </si>
  <si>
    <t>PAN/JINGLYU</t>
  </si>
  <si>
    <t xml:space="preserve">3602100	</t>
  </si>
  <si>
    <t xml:space="preserve">437536	</t>
  </si>
  <si>
    <t xml:space="preserve">999225177215549	</t>
  </si>
  <si>
    <t>城景豪华房（2张单人床）(至少连住2晚及以上)&lt;早餐&gt;</t>
  </si>
  <si>
    <t>GAO/WENLING</t>
  </si>
  <si>
    <t xml:space="preserve">3604124	</t>
  </si>
  <si>
    <t xml:space="preserve">100571	</t>
  </si>
  <si>
    <t xml:space="preserve">999225201425291	</t>
  </si>
  <si>
    <t>[曼谷]曼谷林布兰套房酒店(Rembrandt Hotel and Suites Bangkok)(11214133)</t>
  </si>
  <si>
    <t>豪华房(至少连住2晚及以上)</t>
  </si>
  <si>
    <t>CHOI/WONJUN</t>
  </si>
  <si>
    <t xml:space="preserve">3609185	</t>
  </si>
  <si>
    <t xml:space="preserve">127839759	</t>
  </si>
  <si>
    <t xml:space="preserve">999225251470722	</t>
  </si>
  <si>
    <t>[甲米]瑞亚维德度假村(Rayavadee)(23861743)</t>
  </si>
  <si>
    <t>豪华亭阁(至少连住2晚及以上)&lt;早餐&gt;</t>
  </si>
  <si>
    <t>Hiraide/Aiko</t>
  </si>
  <si>
    <t xml:space="preserve">3619485	</t>
  </si>
  <si>
    <t xml:space="preserve">146816	</t>
  </si>
  <si>
    <t>,</t>
  </si>
  <si>
    <t>USD 2725.84</t>
  </si>
  <si>
    <t>A230717092204911</t>
  </si>
  <si>
    <t>A230717092430911</t>
  </si>
  <si>
    <t>USD / THB 当前参考汇率: 34.638</t>
  </si>
  <si>
    <t>总计：2725.84 USD/
94417.65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</si>
  <si>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</si>
  <si>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</si>
  <si>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</si>
  <si>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</si>
  <si>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</si>
  <si>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</si>
  <si>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</si>
  <si>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</si>
  <si>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</si>
  <si>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</si>
  <si>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</si>
  <si>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</si>
  <si>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</si>
  <si>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</si>
  <si>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</si>
  <si>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</si>
  <si>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</si>
  <si>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</si>
  <si>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</si>
  <si>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2023-07-11</t>
  </si>
  <si>
    <t>3619485</t>
  </si>
  <si>
    <t>甲米瑞亚维德酒店</t>
  </si>
  <si>
    <t>Hiraide Aiko</t>
  </si>
  <si>
    <t>2023-07-12</t>
  </si>
  <si>
    <t>2023-07-14</t>
  </si>
  <si>
    <t>退房日周结</t>
  </si>
  <si>
    <t>5812.05</t>
  </si>
  <si>
    <t>802.16</t>
  </si>
  <si>
    <t>0</t>
  </si>
  <si>
    <t>0.00</t>
  </si>
  <si>
    <t>携程国际直连(CIT)</t>
  </si>
  <si>
    <t>01.011176</t>
  </si>
  <si>
    <t>2023-07-11 14:06:08</t>
  </si>
  <si>
    <t>否</t>
  </si>
  <si>
    <t>CIT(Thailand) CO,. Ltd</t>
  </si>
  <si>
    <t>直采</t>
  </si>
  <si>
    <t>泰国</t>
  </si>
  <si>
    <t>2023-07-08</t>
  </si>
  <si>
    <t>3609185</t>
  </si>
  <si>
    <t>曼谷瑞博朗得酒店</t>
  </si>
  <si>
    <t>CHOI WONJUN</t>
  </si>
  <si>
    <t>2023-07-13</t>
  </si>
  <si>
    <t>699.96</t>
  </si>
  <si>
    <t>96.64</t>
  </si>
  <si>
    <t>2023-07-08 19:26:37</t>
  </si>
  <si>
    <t>2023-07-07</t>
  </si>
  <si>
    <t>3604124</t>
  </si>
  <si>
    <t>丁索度假村</t>
  </si>
  <si>
    <t>GAO WENLING</t>
  </si>
  <si>
    <t>2023-07-16</t>
  </si>
  <si>
    <t>1769.98</t>
  </si>
  <si>
    <t>243.48</t>
  </si>
  <si>
    <t>2023-07-07 16:53:56</t>
  </si>
  <si>
    <t>3602100</t>
  </si>
  <si>
    <t>曼谷素坤逸航站 21 中心酒店 (政府卫生认证)</t>
  </si>
  <si>
    <t>PAN JINGLYU</t>
  </si>
  <si>
    <t>2023-07-09</t>
  </si>
  <si>
    <t>2165.00</t>
  </si>
  <si>
    <t>297.82</t>
  </si>
  <si>
    <t>2023-07-07 13:24:56</t>
  </si>
  <si>
    <t>2023-07-05</t>
  </si>
  <si>
    <t>3593482</t>
  </si>
  <si>
    <t>LEE HYOSUNG</t>
  </si>
  <si>
    <t>2164.98</t>
  </si>
  <si>
    <t>299.32</t>
  </si>
  <si>
    <t>2023-07-05 12:56:26</t>
  </si>
  <si>
    <t>2023-07-04</t>
  </si>
  <si>
    <t>3590742</t>
  </si>
  <si>
    <t>Liu Liya,Zhao Xuanting</t>
  </si>
  <si>
    <t>2023-07-15</t>
  </si>
  <si>
    <t>1140.07</t>
  </si>
  <si>
    <t>156.98</t>
  </si>
  <si>
    <t>2023-07-04 15:35:42</t>
  </si>
  <si>
    <t>2023-06-23</t>
  </si>
  <si>
    <t>3540109</t>
  </si>
  <si>
    <t>XU XIAOFAN,ZHOU ZHENGKUN</t>
  </si>
  <si>
    <t>2023-07-10</t>
  </si>
  <si>
    <t>2355.90</t>
  </si>
  <si>
    <t>327.44</t>
  </si>
  <si>
    <t>2023-06-23 09:46:48</t>
  </si>
  <si>
    <t>2023-05-28</t>
  </si>
  <si>
    <t>3432622</t>
  </si>
  <si>
    <t>威斯汀普吉岛西瑞湾度假村及水疗中心</t>
  </si>
  <si>
    <t>PU YUANJING,QU YAN</t>
  </si>
  <si>
    <t>3556.22</t>
  </si>
  <si>
    <t>502.00</t>
  </si>
  <si>
    <t>2023-05-28 19:39:09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</si>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</sst>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283210</xdr:colOff>
      <xdr:row>9</xdr:row>
      <xdr:rowOff>160020</xdr:rowOff>
    </xdr:from>
    <xdr:to>
      <xdr:col>19</xdr:col>
      <xdr:colOff>374650</xdr:colOff>
      <xdr:row>34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17010" y="1805940"/>
          <a:ext cx="9692640" cy="449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45120</v>
      </c>
      <c r="G2" s="6">
        <v>45122</v>
      </c>
      <c r="H2" s="4">
        <v>1</v>
      </c>
      <c r="I2" s="4">
        <v>2</v>
      </c>
      <c r="J2" s="4">
        <v>2</v>
      </c>
      <c r="K2" s="4" t="s">
        <v>30</v>
      </c>
      <c r="L2" s="4">
        <v>502</v>
      </c>
      <c r="M2" s="4">
        <v>502</v>
      </c>
      <c r="N2" s="4" t="s">
        <v>31</v>
      </c>
      <c r="O2" s="4" t="s">
        <v>32</v>
      </c>
      <c r="P2" s="4" t="s">
        <v>33</v>
      </c>
      <c r="Q2" s="4">
        <v>0</v>
      </c>
      <c r="R2" s="7">
        <v>45074</v>
      </c>
      <c r="S2" s="6">
        <v>45124</v>
      </c>
      <c r="T2" s="4" t="s">
        <v>34</v>
      </c>
      <c r="U2" s="4">
        <v>502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45117</v>
      </c>
      <c r="G3" s="6">
        <v>45121</v>
      </c>
      <c r="H3" s="4">
        <v>1</v>
      </c>
      <c r="I3" s="4">
        <v>4</v>
      </c>
      <c r="J3" s="4">
        <v>4</v>
      </c>
      <c r="K3" s="4" t="s">
        <v>30</v>
      </c>
      <c r="L3" s="4">
        <v>327.44</v>
      </c>
      <c r="M3" s="4">
        <v>327.44</v>
      </c>
      <c r="N3" s="4" t="s">
        <v>40</v>
      </c>
      <c r="O3" s="4" t="s">
        <v>32</v>
      </c>
      <c r="P3" s="4" t="s">
        <v>33</v>
      </c>
      <c r="Q3" s="4">
        <v>0</v>
      </c>
      <c r="R3" s="7">
        <v>45100.0000115741</v>
      </c>
      <c r="S3" s="6">
        <v>45124</v>
      </c>
      <c r="T3" s="4" t="s">
        <v>34</v>
      </c>
      <c r="U3" s="4">
        <v>327.44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45120</v>
      </c>
      <c r="G4" s="6">
        <v>45122</v>
      </c>
      <c r="H4" s="4">
        <v>1</v>
      </c>
      <c r="I4" s="4">
        <v>2</v>
      </c>
      <c r="J4" s="4">
        <v>2</v>
      </c>
      <c r="K4" s="4" t="s">
        <v>30</v>
      </c>
      <c r="L4" s="4">
        <v>156.98</v>
      </c>
      <c r="M4" s="4">
        <v>156.98</v>
      </c>
      <c r="N4" s="4" t="s">
        <v>44</v>
      </c>
      <c r="O4" s="4" t="s">
        <v>32</v>
      </c>
      <c r="P4" s="4" t="s">
        <v>33</v>
      </c>
      <c r="Q4" s="4">
        <v>0</v>
      </c>
      <c r="R4" s="7">
        <v>45111</v>
      </c>
      <c r="S4" s="6">
        <v>45124</v>
      </c>
      <c r="T4" s="4" t="s">
        <v>34</v>
      </c>
      <c r="U4" s="4">
        <v>156.98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45116</v>
      </c>
      <c r="G5" s="6">
        <v>45118</v>
      </c>
      <c r="H5" s="4">
        <v>1</v>
      </c>
      <c r="I5" s="4">
        <v>2</v>
      </c>
      <c r="J5" s="4">
        <v>2</v>
      </c>
      <c r="K5" s="4" t="s">
        <v>30</v>
      </c>
      <c r="L5" s="4">
        <v>299.32</v>
      </c>
      <c r="M5" s="4">
        <v>299.32</v>
      </c>
      <c r="N5" s="4" t="s">
        <v>50</v>
      </c>
      <c r="O5" s="4" t="s">
        <v>32</v>
      </c>
      <c r="P5" s="4" t="s">
        <v>33</v>
      </c>
      <c r="Q5" s="4">
        <v>0</v>
      </c>
      <c r="R5" s="7">
        <v>45112.0000115741</v>
      </c>
      <c r="S5" s="6">
        <v>45124</v>
      </c>
      <c r="T5" s="4" t="s">
        <v>34</v>
      </c>
      <c r="U5" s="4">
        <v>299.32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48</v>
      </c>
      <c r="E6" s="4" t="s">
        <v>54</v>
      </c>
      <c r="F6" s="6">
        <v>45116</v>
      </c>
      <c r="G6" s="6">
        <v>45118</v>
      </c>
      <c r="H6" s="4">
        <v>1</v>
      </c>
      <c r="I6" s="4">
        <v>2</v>
      </c>
      <c r="J6" s="4">
        <v>2</v>
      </c>
      <c r="K6" s="4" t="s">
        <v>30</v>
      </c>
      <c r="L6" s="4">
        <v>297.82</v>
      </c>
      <c r="M6" s="4">
        <v>297.82</v>
      </c>
      <c r="N6" s="4" t="s">
        <v>55</v>
      </c>
      <c r="O6" s="4" t="s">
        <v>32</v>
      </c>
      <c r="P6" s="4" t="s">
        <v>33</v>
      </c>
      <c r="Q6" s="4">
        <v>0</v>
      </c>
      <c r="R6" s="7">
        <v>45114</v>
      </c>
      <c r="S6" s="6">
        <v>45124</v>
      </c>
      <c r="T6" s="4" t="s">
        <v>34</v>
      </c>
      <c r="U6" s="4">
        <v>297.82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38</v>
      </c>
      <c r="E7" s="4" t="s">
        <v>59</v>
      </c>
      <c r="F7" s="6">
        <v>45120</v>
      </c>
      <c r="G7" s="6">
        <v>45123</v>
      </c>
      <c r="H7" s="4">
        <v>1</v>
      </c>
      <c r="I7" s="4">
        <v>3</v>
      </c>
      <c r="J7" s="4">
        <v>3</v>
      </c>
      <c r="K7" s="4" t="s">
        <v>30</v>
      </c>
      <c r="L7" s="4">
        <v>243.48</v>
      </c>
      <c r="M7" s="4">
        <v>243.48</v>
      </c>
      <c r="N7" s="4" t="s">
        <v>60</v>
      </c>
      <c r="O7" s="4" t="s">
        <v>32</v>
      </c>
      <c r="P7" s="4" t="s">
        <v>33</v>
      </c>
      <c r="Q7" s="4">
        <v>0</v>
      </c>
      <c r="R7" s="7">
        <v>45114</v>
      </c>
      <c r="S7" s="6">
        <v>45124</v>
      </c>
      <c r="T7" s="4" t="s">
        <v>34</v>
      </c>
      <c r="U7" s="4">
        <v>243.48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45118</v>
      </c>
      <c r="G8" s="6">
        <v>45120</v>
      </c>
      <c r="H8" s="4">
        <v>1</v>
      </c>
      <c r="I8" s="4">
        <v>2</v>
      </c>
      <c r="J8" s="4">
        <v>2</v>
      </c>
      <c r="K8" s="4" t="s">
        <v>30</v>
      </c>
      <c r="L8" s="4">
        <v>96.64</v>
      </c>
      <c r="M8" s="4">
        <v>96.64</v>
      </c>
      <c r="N8" s="4" t="s">
        <v>66</v>
      </c>
      <c r="O8" s="4" t="s">
        <v>32</v>
      </c>
      <c r="P8" s="4" t="s">
        <v>33</v>
      </c>
      <c r="Q8" s="4">
        <v>0</v>
      </c>
      <c r="R8" s="7">
        <v>45115.0000115741</v>
      </c>
      <c r="S8" s="6">
        <v>45124</v>
      </c>
      <c r="T8" s="4" t="s">
        <v>34</v>
      </c>
      <c r="U8" s="4">
        <v>96.64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69</v>
      </c>
      <c r="B9" s="4" t="s">
        <v>26</v>
      </c>
      <c r="C9" s="4" t="s">
        <v>27</v>
      </c>
      <c r="D9" s="4" t="s">
        <v>70</v>
      </c>
      <c r="E9" s="4" t="s">
        <v>71</v>
      </c>
      <c r="F9" s="6">
        <v>45121</v>
      </c>
      <c r="G9" s="6">
        <v>45123</v>
      </c>
      <c r="H9" s="4">
        <v>1</v>
      </c>
      <c r="I9" s="4">
        <v>2</v>
      </c>
      <c r="J9" s="4">
        <v>2</v>
      </c>
      <c r="K9" s="4" t="s">
        <v>30</v>
      </c>
      <c r="L9" s="4">
        <v>802.16</v>
      </c>
      <c r="M9" s="4">
        <v>802.16</v>
      </c>
      <c r="N9" s="4" t="s">
        <v>72</v>
      </c>
      <c r="O9" s="4" t="s">
        <v>32</v>
      </c>
      <c r="P9" s="4" t="s">
        <v>33</v>
      </c>
      <c r="Q9" s="4">
        <v>0</v>
      </c>
      <c r="R9" s="7">
        <v>45118.0000115741</v>
      </c>
      <c r="S9" s="6">
        <v>45124</v>
      </c>
      <c r="T9" s="4" t="s">
        <v>34</v>
      </c>
      <c r="U9" s="4">
        <v>802.16</v>
      </c>
      <c r="V9" s="4">
        <v>0</v>
      </c>
      <c r="W9" s="4">
        <v>0</v>
      </c>
      <c r="X9" s="4" t="s">
        <v>73</v>
      </c>
      <c r="Y9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4" sqref="A14:C17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5">
        <v>999224455626548</v>
      </c>
      <c r="B2" s="6">
        <v>45120</v>
      </c>
      <c r="C2" s="6">
        <v>45122</v>
      </c>
      <c r="D2" s="4">
        <v>502</v>
      </c>
      <c r="E2" s="4" t="str">
        <f>VLOOKUP(A2,HOP!A:L,12,0)</f>
        <v>502.00</v>
      </c>
      <c r="F2" s="4" t="str">
        <f>VLOOKUP(A2,HOP!A:C,3,0)</f>
        <v>3432622</v>
      </c>
      <c r="G2" s="4">
        <f>D2-E2</f>
        <v>0</v>
      </c>
      <c r="H2" s="4" t="str">
        <f>$H$1&amp;F2</f>
        <v>,3432622</v>
      </c>
      <c r="I2" s="4" t="str">
        <f>VLOOKUP(A2,HOP!A:U,21,0)</f>
        <v>直连</v>
      </c>
    </row>
    <row r="3" s="4" customFormat="1" spans="1:9">
      <c r="A3" s="5">
        <v>999224915600742</v>
      </c>
      <c r="B3" s="6">
        <v>45117</v>
      </c>
      <c r="C3" s="6">
        <v>45121</v>
      </c>
      <c r="D3" s="4">
        <v>327.44</v>
      </c>
      <c r="E3" s="4" t="str">
        <f>VLOOKUP(A3,HOP!A:L,12,0)</f>
        <v>327.44</v>
      </c>
      <c r="F3" s="4" t="str">
        <f>VLOOKUP(A3,HOP!A:C,3,0)</f>
        <v>3540109</v>
      </c>
      <c r="G3" s="4">
        <f t="shared" ref="G3:G9" si="0">D3-E3</f>
        <v>0</v>
      </c>
      <c r="H3" s="4" t="str">
        <f t="shared" ref="H3:H9" si="1">$H$1&amp;F3</f>
        <v>,3540109</v>
      </c>
      <c r="I3" s="4" t="str">
        <f>VLOOKUP(A3,HOP!A:U,21,0)</f>
        <v>直采</v>
      </c>
    </row>
    <row r="4" s="4" customFormat="1" spans="1:9">
      <c r="A4" s="5">
        <v>999225117073211</v>
      </c>
      <c r="B4" s="6">
        <v>45120</v>
      </c>
      <c r="C4" s="6">
        <v>45122</v>
      </c>
      <c r="D4" s="4">
        <v>156.98</v>
      </c>
      <c r="E4" s="4" t="str">
        <f>VLOOKUP(A4,HOP!A:L,12,0)</f>
        <v>156.98</v>
      </c>
      <c r="F4" s="4" t="str">
        <f>VLOOKUP(A4,HOP!A:C,3,0)</f>
        <v>3590742</v>
      </c>
      <c r="G4" s="4">
        <f t="shared" si="0"/>
        <v>0</v>
      </c>
      <c r="H4" s="4" t="str">
        <f t="shared" si="1"/>
        <v>,3590742</v>
      </c>
      <c r="I4" s="4" t="str">
        <f>VLOOKUP(A4,HOP!A:U,21,0)</f>
        <v>直采</v>
      </c>
    </row>
    <row r="5" s="4" customFormat="1" spans="1:9">
      <c r="A5" s="5">
        <v>999225125089137</v>
      </c>
      <c r="B5" s="6">
        <v>45116</v>
      </c>
      <c r="C5" s="6">
        <v>45118</v>
      </c>
      <c r="D5" s="4">
        <v>299.32</v>
      </c>
      <c r="E5" s="4" t="str">
        <f>VLOOKUP(A5,HOP!A:L,12,0)</f>
        <v>299.32</v>
      </c>
      <c r="F5" s="4" t="str">
        <f>VLOOKUP(A5,HOP!A:C,3,0)</f>
        <v>3593482</v>
      </c>
      <c r="G5" s="4">
        <f t="shared" si="0"/>
        <v>0</v>
      </c>
      <c r="H5" s="4" t="str">
        <f t="shared" si="1"/>
        <v>,3593482</v>
      </c>
      <c r="I5" s="4" t="str">
        <f>VLOOKUP(A5,HOP!A:U,21,0)</f>
        <v>直采</v>
      </c>
    </row>
    <row r="6" s="4" customFormat="1" spans="1:9">
      <c r="A6" s="5">
        <v>999225166374734</v>
      </c>
      <c r="B6" s="6">
        <v>45116</v>
      </c>
      <c r="C6" s="6">
        <v>45118</v>
      </c>
      <c r="D6" s="4">
        <v>297.82</v>
      </c>
      <c r="E6" s="4" t="str">
        <f>VLOOKUP(A6,HOP!A:L,12,0)</f>
        <v>297.82</v>
      </c>
      <c r="F6" s="4" t="str">
        <f>VLOOKUP(A6,HOP!A:C,3,0)</f>
        <v>3602100</v>
      </c>
      <c r="G6" s="4">
        <f t="shared" si="0"/>
        <v>0</v>
      </c>
      <c r="H6" s="4" t="str">
        <f t="shared" si="1"/>
        <v>,3602100</v>
      </c>
      <c r="I6" s="4" t="str">
        <f>VLOOKUP(A6,HOP!A:U,21,0)</f>
        <v>直采</v>
      </c>
    </row>
    <row r="7" s="4" customFormat="1" spans="1:9">
      <c r="A7" s="5">
        <v>999225177215549</v>
      </c>
      <c r="B7" s="6">
        <v>45120</v>
      </c>
      <c r="C7" s="6">
        <v>45123</v>
      </c>
      <c r="D7" s="4">
        <v>243.48</v>
      </c>
      <c r="E7" s="4" t="str">
        <f>VLOOKUP(A7,HOP!A:L,12,0)</f>
        <v>243.48</v>
      </c>
      <c r="F7" s="4" t="str">
        <f>VLOOKUP(A7,HOP!A:C,3,0)</f>
        <v>3604124</v>
      </c>
      <c r="G7" s="4">
        <f t="shared" si="0"/>
        <v>0</v>
      </c>
      <c r="H7" s="4" t="str">
        <f t="shared" si="1"/>
        <v>,3604124</v>
      </c>
      <c r="I7" s="4" t="str">
        <f>VLOOKUP(A7,HOP!A:U,21,0)</f>
        <v>直采</v>
      </c>
    </row>
    <row r="8" s="4" customFormat="1" spans="1:9">
      <c r="A8" s="5">
        <v>999225201425291</v>
      </c>
      <c r="B8" s="6">
        <v>45118</v>
      </c>
      <c r="C8" s="6">
        <v>45120</v>
      </c>
      <c r="D8" s="4">
        <v>96.64</v>
      </c>
      <c r="E8" s="4" t="str">
        <f>VLOOKUP(A8,HOP!A:L,12,0)</f>
        <v>96.64</v>
      </c>
      <c r="F8" s="4" t="str">
        <f>VLOOKUP(A8,HOP!A:C,3,0)</f>
        <v>3609185</v>
      </c>
      <c r="G8" s="4">
        <f t="shared" si="0"/>
        <v>0</v>
      </c>
      <c r="H8" s="4" t="str">
        <f t="shared" si="1"/>
        <v>,3609185</v>
      </c>
      <c r="I8" s="4" t="str">
        <f>VLOOKUP(A8,HOP!A:U,21,0)</f>
        <v>直采</v>
      </c>
    </row>
    <row r="9" s="4" customFormat="1" spans="1:9">
      <c r="A9" s="5">
        <v>999225251470722</v>
      </c>
      <c r="B9" s="6">
        <v>45121</v>
      </c>
      <c r="C9" s="6">
        <v>45123</v>
      </c>
      <c r="D9" s="4">
        <v>802.16</v>
      </c>
      <c r="E9" s="4" t="str">
        <f>VLOOKUP(A9,HOP!A:L,12,0)</f>
        <v>802.16</v>
      </c>
      <c r="F9" s="4" t="str">
        <f>VLOOKUP(A9,HOP!A:C,3,0)</f>
        <v>3619485</v>
      </c>
      <c r="G9" s="4">
        <f t="shared" si="0"/>
        <v>0</v>
      </c>
      <c r="H9" s="4" t="str">
        <f t="shared" si="1"/>
        <v>,3619485</v>
      </c>
      <c r="I9" s="4" t="str">
        <f>VLOOKUP(A9,HOP!A:U,21,0)</f>
        <v>直采</v>
      </c>
    </row>
    <row r="11" spans="4:4">
      <c r="D11" s="4">
        <f>SUM(D2:D10)</f>
        <v>2725.84</v>
      </c>
    </row>
    <row r="12" spans="4:4">
      <c r="D12" s="4" t="s">
        <v>76</v>
      </c>
    </row>
    <row r="14" spans="1:3">
      <c r="A14" s="4" t="s">
        <v>77</v>
      </c>
      <c r="B14" s="4">
        <v>2223.84</v>
      </c>
      <c r="C14" s="4">
        <v>77029.37</v>
      </c>
    </row>
    <row r="15" spans="1:3">
      <c r="A15" s="4" t="s">
        <v>78</v>
      </c>
      <c r="B15" s="4">
        <v>502</v>
      </c>
      <c r="C15" s="4">
        <v>17388.28</v>
      </c>
    </row>
    <row r="16" spans="1:3">
      <c r="A16" s="4" t="s">
        <v>79</v>
      </c>
      <c r="B16" s="4">
        <f>SUM(B14:B15)</f>
        <v>2725.84</v>
      </c>
      <c r="C16" s="4">
        <f>SUM(C14:C15)</f>
        <v>94417.65</v>
      </c>
    </row>
    <row r="17" spans="1:1">
      <c r="A17" s="4" t="s">
        <v>80</v>
      </c>
    </row>
  </sheetData>
  <autoFilter ref="A1:X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999225251470722</v>
      </c>
      <c r="B2" s="1" t="s">
        <v>100</v>
      </c>
      <c r="C2" s="1" t="s">
        <v>101</v>
      </c>
      <c r="D2" s="1" t="s">
        <v>102</v>
      </c>
      <c r="E2" s="1" t="s">
        <v>103</v>
      </c>
      <c r="F2" s="1" t="s">
        <v>104</v>
      </c>
      <c r="G2" s="1" t="s">
        <v>105</v>
      </c>
      <c r="H2" s="1" t="s">
        <v>106</v>
      </c>
      <c r="I2" s="1" t="s">
        <v>107</v>
      </c>
      <c r="J2" s="1" t="s">
        <v>30</v>
      </c>
      <c r="K2" s="1" t="s">
        <v>108</v>
      </c>
      <c r="L2" s="1" t="s">
        <v>108</v>
      </c>
      <c r="M2" s="1" t="s">
        <v>109</v>
      </c>
      <c r="N2" s="1" t="s">
        <v>109</v>
      </c>
      <c r="O2" s="1" t="s">
        <v>110</v>
      </c>
      <c r="P2" s="1" t="s">
        <v>111</v>
      </c>
      <c r="Q2" s="1" t="s">
        <v>112</v>
      </c>
      <c r="R2" s="1" t="s">
        <v>113</v>
      </c>
      <c r="S2" s="1" t="s">
        <v>114</v>
      </c>
      <c r="T2" s="1" t="s">
        <v>115</v>
      </c>
      <c r="U2" s="1" t="s">
        <v>116</v>
      </c>
      <c r="V2" s="1" t="s">
        <v>117</v>
      </c>
    </row>
    <row r="3" s="1" customFormat="1" spans="1:22">
      <c r="A3" s="3">
        <v>999225201425291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100</v>
      </c>
      <c r="G3" s="1" t="s">
        <v>122</v>
      </c>
      <c r="H3" s="1" t="s">
        <v>106</v>
      </c>
      <c r="I3" s="1" t="s">
        <v>123</v>
      </c>
      <c r="J3" s="1" t="s">
        <v>30</v>
      </c>
      <c r="K3" s="1" t="s">
        <v>124</v>
      </c>
      <c r="L3" s="1" t="s">
        <v>124</v>
      </c>
      <c r="M3" s="1" t="s">
        <v>109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125</v>
      </c>
      <c r="S3" s="1" t="s">
        <v>114</v>
      </c>
      <c r="T3" s="1" t="s">
        <v>115</v>
      </c>
      <c r="U3" s="1" t="s">
        <v>116</v>
      </c>
      <c r="V3" s="1" t="s">
        <v>117</v>
      </c>
    </row>
    <row r="4" s="1" customFormat="1" spans="1:22">
      <c r="A4" s="3">
        <v>999225177215549</v>
      </c>
      <c r="B4" s="1" t="s">
        <v>126</v>
      </c>
      <c r="C4" s="1" t="s">
        <v>127</v>
      </c>
      <c r="D4" s="1" t="s">
        <v>128</v>
      </c>
      <c r="E4" s="1" t="s">
        <v>129</v>
      </c>
      <c r="F4" s="1" t="s">
        <v>122</v>
      </c>
      <c r="G4" s="1" t="s">
        <v>130</v>
      </c>
      <c r="H4" s="1" t="s">
        <v>106</v>
      </c>
      <c r="I4" s="1" t="s">
        <v>131</v>
      </c>
      <c r="J4" s="1" t="s">
        <v>30</v>
      </c>
      <c r="K4" s="1" t="s">
        <v>132</v>
      </c>
      <c r="L4" s="1" t="s">
        <v>132</v>
      </c>
      <c r="M4" s="1" t="s">
        <v>109</v>
      </c>
      <c r="N4" s="1" t="s">
        <v>109</v>
      </c>
      <c r="O4" s="1" t="s">
        <v>110</v>
      </c>
      <c r="P4" s="1" t="s">
        <v>111</v>
      </c>
      <c r="Q4" s="1" t="s">
        <v>112</v>
      </c>
      <c r="R4" s="1" t="s">
        <v>133</v>
      </c>
      <c r="S4" s="1" t="s">
        <v>114</v>
      </c>
      <c r="T4" s="1" t="s">
        <v>115</v>
      </c>
      <c r="U4" s="1" t="s">
        <v>116</v>
      </c>
      <c r="V4" s="1" t="s">
        <v>117</v>
      </c>
    </row>
    <row r="5" s="1" customFormat="1" spans="1:22">
      <c r="A5" s="3">
        <v>999225166374734</v>
      </c>
      <c r="B5" s="1" t="s">
        <v>126</v>
      </c>
      <c r="C5" s="1" t="s">
        <v>134</v>
      </c>
      <c r="D5" s="1" t="s">
        <v>135</v>
      </c>
      <c r="E5" s="1" t="s">
        <v>136</v>
      </c>
      <c r="F5" s="1" t="s">
        <v>137</v>
      </c>
      <c r="G5" s="1" t="s">
        <v>100</v>
      </c>
      <c r="H5" s="1" t="s">
        <v>106</v>
      </c>
      <c r="I5" s="1" t="s">
        <v>138</v>
      </c>
      <c r="J5" s="1" t="s">
        <v>30</v>
      </c>
      <c r="K5" s="1" t="s">
        <v>139</v>
      </c>
      <c r="L5" s="1" t="s">
        <v>139</v>
      </c>
      <c r="M5" s="1" t="s">
        <v>109</v>
      </c>
      <c r="N5" s="1" t="s">
        <v>109</v>
      </c>
      <c r="O5" s="1" t="s">
        <v>110</v>
      </c>
      <c r="P5" s="1" t="s">
        <v>111</v>
      </c>
      <c r="Q5" s="1" t="s">
        <v>112</v>
      </c>
      <c r="R5" s="1" t="s">
        <v>140</v>
      </c>
      <c r="S5" s="1" t="s">
        <v>114</v>
      </c>
      <c r="T5" s="1" t="s">
        <v>115</v>
      </c>
      <c r="U5" s="1" t="s">
        <v>116</v>
      </c>
      <c r="V5" s="1" t="s">
        <v>117</v>
      </c>
    </row>
    <row r="6" s="1" customFormat="1" spans="1:22">
      <c r="A6" s="3">
        <v>999225125089137</v>
      </c>
      <c r="B6" s="1" t="s">
        <v>141</v>
      </c>
      <c r="C6" s="1" t="s">
        <v>142</v>
      </c>
      <c r="D6" s="1" t="s">
        <v>135</v>
      </c>
      <c r="E6" s="1" t="s">
        <v>143</v>
      </c>
      <c r="F6" s="1" t="s">
        <v>137</v>
      </c>
      <c r="G6" s="1" t="s">
        <v>100</v>
      </c>
      <c r="H6" s="1" t="s">
        <v>106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109</v>
      </c>
      <c r="N6" s="1" t="s">
        <v>109</v>
      </c>
      <c r="O6" s="1" t="s">
        <v>110</v>
      </c>
      <c r="P6" s="1" t="s">
        <v>111</v>
      </c>
      <c r="Q6" s="1" t="s">
        <v>112</v>
      </c>
      <c r="R6" s="1" t="s">
        <v>146</v>
      </c>
      <c r="S6" s="1" t="s">
        <v>114</v>
      </c>
      <c r="T6" s="1" t="s">
        <v>115</v>
      </c>
      <c r="U6" s="1" t="s">
        <v>116</v>
      </c>
      <c r="V6" s="1" t="s">
        <v>117</v>
      </c>
    </row>
    <row r="7" s="1" customFormat="1" spans="1:22">
      <c r="A7" s="3">
        <v>999225117073211</v>
      </c>
      <c r="B7" s="1" t="s">
        <v>147</v>
      </c>
      <c r="C7" s="1" t="s">
        <v>148</v>
      </c>
      <c r="D7" s="1" t="s">
        <v>128</v>
      </c>
      <c r="E7" s="1" t="s">
        <v>149</v>
      </c>
      <c r="F7" s="1" t="s">
        <v>122</v>
      </c>
      <c r="G7" s="1" t="s">
        <v>150</v>
      </c>
      <c r="H7" s="1" t="s">
        <v>106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109</v>
      </c>
      <c r="N7" s="1" t="s">
        <v>109</v>
      </c>
      <c r="O7" s="1" t="s">
        <v>110</v>
      </c>
      <c r="P7" s="1" t="s">
        <v>111</v>
      </c>
      <c r="Q7" s="1" t="s">
        <v>112</v>
      </c>
      <c r="R7" s="1" t="s">
        <v>153</v>
      </c>
      <c r="S7" s="1" t="s">
        <v>114</v>
      </c>
      <c r="T7" s="1" t="s">
        <v>115</v>
      </c>
      <c r="U7" s="1" t="s">
        <v>116</v>
      </c>
      <c r="V7" s="1" t="s">
        <v>117</v>
      </c>
    </row>
    <row r="8" s="1" customFormat="1" spans="1:22">
      <c r="A8" s="3">
        <v>999224915600742</v>
      </c>
      <c r="B8" s="1" t="s">
        <v>154</v>
      </c>
      <c r="C8" s="1" t="s">
        <v>155</v>
      </c>
      <c r="D8" s="1" t="s">
        <v>128</v>
      </c>
      <c r="E8" s="1" t="s">
        <v>156</v>
      </c>
      <c r="F8" s="1" t="s">
        <v>157</v>
      </c>
      <c r="G8" s="1" t="s">
        <v>105</v>
      </c>
      <c r="H8" s="1" t="s">
        <v>106</v>
      </c>
      <c r="I8" s="1" t="s">
        <v>158</v>
      </c>
      <c r="J8" s="1" t="s">
        <v>30</v>
      </c>
      <c r="K8" s="1" t="s">
        <v>159</v>
      </c>
      <c r="L8" s="1" t="s">
        <v>159</v>
      </c>
      <c r="M8" s="1" t="s">
        <v>109</v>
      </c>
      <c r="N8" s="1" t="s">
        <v>109</v>
      </c>
      <c r="O8" s="1" t="s">
        <v>110</v>
      </c>
      <c r="P8" s="1" t="s">
        <v>111</v>
      </c>
      <c r="Q8" s="1" t="s">
        <v>112</v>
      </c>
      <c r="R8" s="1" t="s">
        <v>160</v>
      </c>
      <c r="S8" s="1" t="s">
        <v>114</v>
      </c>
      <c r="T8" s="1" t="s">
        <v>115</v>
      </c>
      <c r="U8" s="1" t="s">
        <v>116</v>
      </c>
      <c r="V8" s="1" t="s">
        <v>117</v>
      </c>
    </row>
    <row r="9" s="1" customFormat="1" spans="1:22">
      <c r="A9" s="3">
        <v>999224455626548</v>
      </c>
      <c r="B9" s="1" t="s">
        <v>161</v>
      </c>
      <c r="C9" s="1" t="s">
        <v>162</v>
      </c>
      <c r="D9" s="1" t="s">
        <v>163</v>
      </c>
      <c r="E9" s="1" t="s">
        <v>164</v>
      </c>
      <c r="F9" s="1" t="s">
        <v>122</v>
      </c>
      <c r="G9" s="1" t="s">
        <v>150</v>
      </c>
      <c r="H9" s="1" t="s">
        <v>106</v>
      </c>
      <c r="I9" s="1" t="s">
        <v>165</v>
      </c>
      <c r="J9" s="1" t="s">
        <v>30</v>
      </c>
      <c r="K9" s="1" t="s">
        <v>166</v>
      </c>
      <c r="L9" s="1" t="s">
        <v>166</v>
      </c>
      <c r="M9" s="1" t="s">
        <v>109</v>
      </c>
      <c r="N9" s="1" t="s">
        <v>109</v>
      </c>
      <c r="O9" s="1" t="s">
        <v>110</v>
      </c>
      <c r="P9" s="1" t="s">
        <v>111</v>
      </c>
      <c r="Q9" s="1" t="s">
        <v>112</v>
      </c>
      <c r="R9" s="1" t="s">
        <v>167</v>
      </c>
      <c r="S9" s="1" t="s">
        <v>114</v>
      </c>
      <c r="T9" s="1" t="s">
        <v>115</v>
      </c>
      <c r="U9" s="1" t="s">
        <v>168</v>
      </c>
      <c r="V9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2023-07-17T01:17:51Z</dcterms:created>
  <dcterms:modified xsi:type="dcterms:W3CDTF">2023-07-17T01:27:46Z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DC611EC3D83E4D21ABC9636F6EA204B1_12</vt:lpwstr>
  </property>
  <property fmtid="{D5CDD505-2E9C-101B-9397-08002B2CF9AE}" pid="3" name="KSOProductBuildVer">
    <vt:lpwstr>2052-11.1.0.14309</vt:lpwstr>
  </property>
</Properties>
</file>