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<sst xmlns="http://schemas.openxmlformats.org/spreadsheetml/2006/main" count="526" uniqueCount="247">
  <si>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</si>
  <si>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</si>
  <si>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</si>
  <si>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</si>
  <si>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</si>
  <si>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</si>
  <si>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</si>
  <si>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</si>
  <si>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</si>
  <si>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</si>
  <si>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</si>
  <si>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</si>
  <si>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</si>
  <si>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</si>
  <si>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</si>
  <si>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</si>
  <si>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</si>
  <si>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</si>
  <si>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</si>
  <si>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</si>
  <si>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</si>
  <si>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</si>
  <si>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</si>
  <si>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</si>
  <si>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</si>
  <si>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999222279356287	</t>
  </si>
  <si>
    <t>Ctrip</t>
  </si>
  <si>
    <t>正常</t>
  </si>
  <si>
    <t>[薄荷岛]贝尔福度假酒店(The Bellevue Resort)(44686627)</t>
  </si>
  <si>
    <t>高级双床房&lt;1&gt;&lt;2人入住&gt;&lt;不退款&gt;&lt;早餐&gt;</t>
  </si>
  <si>
    <t>USD</t>
  </si>
  <si>
    <t>Manalese/Tomas,Manalese/Tomas</t>
  </si>
  <si>
    <t>CA5326230715USD</t>
  </si>
  <si>
    <t>未提现</t>
  </si>
  <si>
    <t>携程开票</t>
  </si>
  <si>
    <t xml:space="preserve">2964577	</t>
  </si>
  <si>
    <t xml:space="preserve">20148477	</t>
  </si>
  <si>
    <t xml:space="preserve">999224795223216	</t>
  </si>
  <si>
    <t>[乔治市]槟城皇家朱兰酒店(Royale Chulan Penang)(37204098)</t>
  </si>
  <si>
    <t>高级房&lt;2人入住&gt;&lt;不退款&gt;</t>
  </si>
  <si>
    <t>Singh/Daljit,Singh/Harnek</t>
  </si>
  <si>
    <t xml:space="preserve">3509534	</t>
  </si>
  <si>
    <t xml:space="preserve">8947795	</t>
  </si>
  <si>
    <t xml:space="preserve">999224832508955	</t>
  </si>
  <si>
    <t>[曼谷]曼谷野餐酒店 - 兰南(Picnic Hotel Bangkok - Rang Nam)(37226714)</t>
  </si>
  <si>
    <t>标准双床房&lt;2人入住&gt;&lt;不退款&gt;</t>
  </si>
  <si>
    <t>York Ho/Teng,York Ho/Teng</t>
  </si>
  <si>
    <t xml:space="preserve">3519585	</t>
  </si>
  <si>
    <t xml:space="preserve">234962	</t>
  </si>
  <si>
    <t xml:space="preserve">999224835547040	</t>
  </si>
  <si>
    <t>Chia/Yeong Teck,Chia/Yeong Teck</t>
  </si>
  <si>
    <t xml:space="preserve">3520297	</t>
  </si>
  <si>
    <t xml:space="preserve">234974	</t>
  </si>
  <si>
    <t xml:space="preserve">999224894556822	</t>
  </si>
  <si>
    <t>标准房&lt;1&gt;&lt;2人入住&gt;&lt;不退款&gt;</t>
  </si>
  <si>
    <t>Tanawut/Pawitra,Tanawut/Pawitra</t>
  </si>
  <si>
    <t xml:space="preserve">3535379	</t>
  </si>
  <si>
    <t xml:space="preserve">235335	</t>
  </si>
  <si>
    <t xml:space="preserve">999224928359304	</t>
  </si>
  <si>
    <t>[普吉岛]普吉岛芭东美爵大酒店(Grand Mercure Phuket Patong)(40721618)</t>
  </si>
  <si>
    <t>高级特大床房&lt;1&gt;&lt;2人入住&gt;&lt;不退款&gt;</t>
  </si>
  <si>
    <t>SUNG/MINKYUNG,LEE/MYUNGHYUN</t>
  </si>
  <si>
    <t xml:space="preserve">3543841	</t>
  </si>
  <si>
    <t xml:space="preserve">673267	</t>
  </si>
  <si>
    <t xml:space="preserve">999225101192527	</t>
  </si>
  <si>
    <t>[肯辛顿-切尔西区]伦勃朗酒店(The Rembrandt)(37207737)</t>
  </si>
  <si>
    <t>行政双床房&lt;2人入住&gt;&lt;不退款&gt;</t>
  </si>
  <si>
    <t>ZHONG/YONGQI</t>
  </si>
  <si>
    <t xml:space="preserve">3586877	</t>
  </si>
  <si>
    <t xml:space="preserve">86389421	</t>
  </si>
  <si>
    <t xml:space="preserve">999224100949004	</t>
  </si>
  <si>
    <t>调整</t>
  </si>
  <si>
    <t>[曼谷]曼谷水门伯克利酒店(The Berkeley Hotel Pratunam Bangkok)(44688248)</t>
  </si>
  <si>
    <t>主塔奢华房&lt;2人入住&gt;&lt;不退款&gt;&lt;早餐&gt;</t>
  </si>
  <si>
    <t>CHUA/BEE LENG</t>
  </si>
  <si>
    <t xml:space="preserve">3357537	</t>
  </si>
  <si>
    <t xml:space="preserve">10011012357	</t>
  </si>
  <si>
    <t xml:space="preserve">999225006293549	</t>
  </si>
  <si>
    <t>[曼谷]曼谷林布兰套房酒店(Rembrandt Hotel and Suites Bangkok)(44800781)</t>
  </si>
  <si>
    <t>高级房&lt;1&gt;&lt;2人入住&gt;&lt;不退款&gt;</t>
  </si>
  <si>
    <t>Ju/Mimi</t>
  </si>
  <si>
    <t>CA5326230716USD</t>
  </si>
  <si>
    <t xml:space="preserve">3563128	</t>
  </si>
  <si>
    <t xml:space="preserve">127150756	</t>
  </si>
  <si>
    <t xml:space="preserve">999225007205311	</t>
  </si>
  <si>
    <t>HAM/DONG KYOON</t>
  </si>
  <si>
    <t xml:space="preserve">3563446	</t>
  </si>
  <si>
    <t xml:space="preserve">127163256	</t>
  </si>
  <si>
    <t xml:space="preserve">999225059777104	</t>
  </si>
  <si>
    <t>[吉隆坡]铂尔曼吉隆坡城市中心大酒店(Pullman Kuala Lumpur City Centre Hotel &amp; Residences)(40721671)</t>
  </si>
  <si>
    <t>尊享豪华房&lt;2人入住&gt;&lt;不退款&gt;</t>
  </si>
  <si>
    <t>WANG/XIAZHI,LIU/GUIZHEN</t>
  </si>
  <si>
    <t xml:space="preserve">3577073	</t>
  </si>
  <si>
    <t xml:space="preserve">955927	</t>
  </si>
  <si>
    <t xml:space="preserve">999224156297632	</t>
  </si>
  <si>
    <t>[曼谷]隆齐格兰德中心点酒店(Grande Centre Point Hotel Ploenchit)(37207258)</t>
  </si>
  <si>
    <t>高级阳台特大床房&lt;2人入住&gt;&lt;不退款&gt;</t>
  </si>
  <si>
    <t>HO/HUNG TIM,WONG/JESSE SIU YIN</t>
  </si>
  <si>
    <t>CA5326230717USD</t>
  </si>
  <si>
    <t xml:space="preserve">3375874	</t>
  </si>
  <si>
    <t xml:space="preserve">209237	</t>
  </si>
  <si>
    <t xml:space="preserve">999224608035223	</t>
  </si>
  <si>
    <t>[新加坡]新加坡史各士皇族酒店(Royal Plaza on Scotts)(37230830)</t>
  </si>
  <si>
    <t>豪华特大床房&lt;2人入住&gt;&lt;不退款&gt;</t>
  </si>
  <si>
    <t>BAI/ZHIGANG,Fu/Pinfen</t>
  </si>
  <si>
    <t xml:space="preserve">3463763	</t>
  </si>
  <si>
    <t xml:space="preserve">3649386	</t>
  </si>
  <si>
    <t xml:space="preserve">999224828536957	</t>
  </si>
  <si>
    <t>标准双人房&lt;2人入住&gt;&lt;不退款&gt;</t>
  </si>
  <si>
    <t>Liu/Xiaoxiao</t>
  </si>
  <si>
    <t xml:space="preserve">3518768	</t>
  </si>
  <si>
    <t xml:space="preserve">234949	</t>
  </si>
  <si>
    <t xml:space="preserve">999225045385615	</t>
  </si>
  <si>
    <t>退单</t>
  </si>
  <si>
    <t>[吉隆坡]吉隆坡市中心智选假日酒店(Holiday Inn Express Kuala Lumpur City Centre, an IHG Hotel)(40724199)</t>
  </si>
  <si>
    <t>标准大床房&lt;2人入住&gt;&lt;不退款&gt;&lt;早餐&gt;</t>
  </si>
  <si>
    <t>guang/deqiang,zhao/yulei,Zhou/Richard,tan/zhiyong</t>
  </si>
  <si>
    <t xml:space="preserve">3573830	</t>
  </si>
  <si>
    <t xml:space="preserve"> 379568	</t>
  </si>
  <si>
    <t>,</t>
  </si>
  <si>
    <t>USD 4207.42</t>
  </si>
  <si>
    <t>A230717091414911</t>
  </si>
  <si>
    <t>A230717091533911</t>
  </si>
  <si>
    <t>USD / HKD 当前参考汇率: 7.8145</t>
  </si>
  <si>
    <t>总计：4207.42 USD/
32878.88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</si>
  <si>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</si>
  <si>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</si>
  <si>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</si>
  <si>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</si>
  <si>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</si>
  <si>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</si>
  <si>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</si>
  <si>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</si>
  <si>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</si>
  <si>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</si>
  <si>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</si>
  <si>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</si>
  <si>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</si>
  <si>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</si>
  <si>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</si>
  <si>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</si>
  <si>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</si>
  <si>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</si>
  <si>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</si>
  <si>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2023-07-03</t>
  </si>
  <si>
    <t>3586877</t>
  </si>
  <si>
    <t>伦勃朗酒店</t>
  </si>
  <si>
    <t>ZHONG YONGQI</t>
  </si>
  <si>
    <t>2023-07-10</t>
  </si>
  <si>
    <t>2023-07-12</t>
  </si>
  <si>
    <t>退房日周结</t>
  </si>
  <si>
    <t>4845.12</t>
  </si>
  <si>
    <t>666.17</t>
  </si>
  <si>
    <t>0</t>
  </si>
  <si>
    <t>0.00</t>
  </si>
  <si>
    <t>携程盛景国际直连</t>
  </si>
  <si>
    <t>01.010677</t>
  </si>
  <si>
    <t>2023-07-03 17:43:27</t>
  </si>
  <si>
    <t>否</t>
  </si>
  <si>
    <t>汇智国际旅游发展有限公司</t>
  </si>
  <si>
    <t>直连</t>
  </si>
  <si>
    <t>英国</t>
  </si>
  <si>
    <t>2023-07-01</t>
  </si>
  <si>
    <t>3577073</t>
  </si>
  <si>
    <t>铂尔曼吉隆坡城市中心大酒店</t>
  </si>
  <si>
    <t>WANG XIAZHI,LIU GUIZHEN</t>
  </si>
  <si>
    <t>2023-07-08</t>
  </si>
  <si>
    <t>2023-07-13</t>
  </si>
  <si>
    <t>3539.07</t>
  </si>
  <si>
    <t>486.43</t>
  </si>
  <si>
    <t>2023-07-01 13:15:48</t>
  </si>
  <si>
    <t>直采</t>
  </si>
  <si>
    <t>马来西亚</t>
  </si>
  <si>
    <t>2023-06-28</t>
  </si>
  <si>
    <t>3563446</t>
  </si>
  <si>
    <t>曼谷瑞博朗得酒店</t>
  </si>
  <si>
    <t>HAM DONG KYOON</t>
  </si>
  <si>
    <t>825.02</t>
  </si>
  <si>
    <t>114.00</t>
  </si>
  <si>
    <t>2023-06-28 16:25:12</t>
  </si>
  <si>
    <t>泰国</t>
  </si>
  <si>
    <t>3563128</t>
  </si>
  <si>
    <t>Ju Mimi</t>
  </si>
  <si>
    <t>325.01</t>
  </si>
  <si>
    <t>44.91</t>
  </si>
  <si>
    <t>2023-06-28 15:11:07</t>
  </si>
  <si>
    <t>2023-06-23</t>
  </si>
  <si>
    <t>3543841</t>
  </si>
  <si>
    <t>普吉岛芭东美爵大酒店(政府卫生认证)</t>
  </si>
  <si>
    <t>SUNG MINKYUNG,LEE MYUNGHYUN</t>
  </si>
  <si>
    <t>2023-07-04</t>
  </si>
  <si>
    <t>5807.72</t>
  </si>
  <si>
    <t>807.20</t>
  </si>
  <si>
    <t>2023-06-24 09:44:12</t>
  </si>
  <si>
    <t>2023-06-21</t>
  </si>
  <si>
    <t>3535379</t>
  </si>
  <si>
    <t>曼谷野餐酒店曼谷</t>
  </si>
  <si>
    <t>Tanawut Pawitra,Tanawut Pawitra</t>
  </si>
  <si>
    <t>2023-07-11</t>
  </si>
  <si>
    <t>207.98</t>
  </si>
  <si>
    <t>28.88</t>
  </si>
  <si>
    <t>2023-06-22 10:56:23</t>
  </si>
  <si>
    <t>2023-06-18</t>
  </si>
  <si>
    <t>3520297</t>
  </si>
  <si>
    <t>Chia Yeong Teck,Chia Yeong Teck</t>
  </si>
  <si>
    <t>208.00</t>
  </si>
  <si>
    <t>29.11</t>
  </si>
  <si>
    <t>2023-06-18 15:47:11</t>
  </si>
  <si>
    <t>3519585</t>
  </si>
  <si>
    <t>York Ho Teng,York Ho Teng</t>
  </si>
  <si>
    <t>2023-06-18 12:43:12</t>
  </si>
  <si>
    <t>3518768</t>
  </si>
  <si>
    <t>Liu Xiaoxiao</t>
  </si>
  <si>
    <t>2023-07-14</t>
  </si>
  <si>
    <t>624.00</t>
  </si>
  <si>
    <t>87.33</t>
  </si>
  <si>
    <t>2023-06-18 11:34:16</t>
  </si>
  <si>
    <t>2023-06-15</t>
  </si>
  <si>
    <t>3509534</t>
  </si>
  <si>
    <t>槟城皇家朱兰酒店</t>
  </si>
  <si>
    <t>Singh Daljit,Singh Harnek</t>
  </si>
  <si>
    <t>1599.98</t>
  </si>
  <si>
    <t>223.28</t>
  </si>
  <si>
    <t>2023-06-16 14:45:19</t>
  </si>
  <si>
    <t>2023-06-05</t>
  </si>
  <si>
    <t>3463763</t>
  </si>
  <si>
    <t>新加坡史各士皇族酒店</t>
  </si>
  <si>
    <t>BAI ZHIGANG,Fu Pinfen</t>
  </si>
  <si>
    <t>4185.21</t>
  </si>
  <si>
    <t>588.00</t>
  </si>
  <si>
    <t>2023-06-06 11:10:29</t>
  </si>
  <si>
    <t>新加坡</t>
  </si>
  <si>
    <t>2023-05-15</t>
  </si>
  <si>
    <t>3375874</t>
  </si>
  <si>
    <t>曼谷奔齐中心大酒店</t>
  </si>
  <si>
    <t>HO HUNG TIM,WONG JESSE SIU YIN</t>
  </si>
  <si>
    <t>2316.66</t>
  </si>
  <si>
    <t>332.00</t>
  </si>
  <si>
    <t>2023-05-15 16:54:09</t>
  </si>
  <si>
    <t>2023-01-20</t>
  </si>
  <si>
    <t>2964577</t>
  </si>
  <si>
    <t>贝尔福度假酒店</t>
  </si>
  <si>
    <t>Manalese Tomas,Manalese Tomas</t>
  </si>
  <si>
    <t>1576.65</t>
  </si>
  <si>
    <t>232.00</t>
  </si>
  <si>
    <t>2023-01-20 08:33:36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</si>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</sst>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69850</xdr:colOff>
      <xdr:row>2</xdr:row>
      <xdr:rowOff>137160</xdr:rowOff>
    </xdr:from>
    <xdr:to>
      <xdr:col>24</xdr:col>
      <xdr:colOff>458470</xdr:colOff>
      <xdr:row>31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9310" y="502920"/>
          <a:ext cx="9989820" cy="5074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45117</v>
      </c>
      <c r="G2" s="6">
        <v>45119</v>
      </c>
      <c r="H2" s="4">
        <v>1</v>
      </c>
      <c r="I2" s="4">
        <v>2</v>
      </c>
      <c r="J2" s="4">
        <v>2</v>
      </c>
      <c r="K2" s="4" t="s">
        <v>30</v>
      </c>
      <c r="L2" s="4">
        <v>232</v>
      </c>
      <c r="M2" s="4">
        <v>232</v>
      </c>
      <c r="N2" s="4" t="s">
        <v>31</v>
      </c>
      <c r="O2" s="4" t="s">
        <v>32</v>
      </c>
      <c r="P2" s="4" t="s">
        <v>33</v>
      </c>
      <c r="Q2" s="4">
        <v>0</v>
      </c>
      <c r="R2" s="7">
        <v>44946</v>
      </c>
      <c r="S2" s="6">
        <v>45122</v>
      </c>
      <c r="T2" s="4" t="s">
        <v>34</v>
      </c>
      <c r="U2" s="4">
        <v>232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45117</v>
      </c>
      <c r="G3" s="6">
        <v>45119</v>
      </c>
      <c r="H3" s="4">
        <v>2</v>
      </c>
      <c r="I3" s="4">
        <v>2</v>
      </c>
      <c r="J3" s="4">
        <v>4</v>
      </c>
      <c r="K3" s="4" t="s">
        <v>30</v>
      </c>
      <c r="L3" s="4">
        <v>223.28</v>
      </c>
      <c r="M3" s="4">
        <v>223.28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45092</v>
      </c>
      <c r="S3" s="6">
        <v>45122</v>
      </c>
      <c r="T3" s="4" t="s">
        <v>34</v>
      </c>
      <c r="U3" s="4">
        <v>223.28</v>
      </c>
      <c r="V3" s="4">
        <v>0</v>
      </c>
      <c r="W3" s="4">
        <v>0</v>
      </c>
      <c r="X3" s="4" t="s">
        <v>41</v>
      </c>
      <c r="Y3" s="4">
        <v>8947794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45118</v>
      </c>
      <c r="G4" s="6">
        <v>45119</v>
      </c>
      <c r="H4" s="4">
        <v>1</v>
      </c>
      <c r="I4" s="4">
        <v>1</v>
      </c>
      <c r="J4" s="4">
        <v>1</v>
      </c>
      <c r="K4" s="4" t="s">
        <v>30</v>
      </c>
      <c r="L4" s="4">
        <v>29.11</v>
      </c>
      <c r="M4" s="4">
        <v>29.11</v>
      </c>
      <c r="N4" s="4" t="s">
        <v>46</v>
      </c>
      <c r="O4" s="4" t="s">
        <v>32</v>
      </c>
      <c r="P4" s="4" t="s">
        <v>33</v>
      </c>
      <c r="Q4" s="4">
        <v>0</v>
      </c>
      <c r="R4" s="7">
        <v>45095</v>
      </c>
      <c r="S4" s="6">
        <v>45122</v>
      </c>
      <c r="T4" s="4" t="s">
        <v>34</v>
      </c>
      <c r="U4" s="4">
        <v>29.11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45118</v>
      </c>
      <c r="G5" s="6">
        <v>45119</v>
      </c>
      <c r="H5" s="4">
        <v>1</v>
      </c>
      <c r="I5" s="4">
        <v>1</v>
      </c>
      <c r="J5" s="4">
        <v>1</v>
      </c>
      <c r="K5" s="4" t="s">
        <v>30</v>
      </c>
      <c r="L5" s="4">
        <v>29.11</v>
      </c>
      <c r="M5" s="4">
        <v>29.11</v>
      </c>
      <c r="N5" s="4" t="s">
        <v>50</v>
      </c>
      <c r="O5" s="4" t="s">
        <v>32</v>
      </c>
      <c r="P5" s="4" t="s">
        <v>33</v>
      </c>
      <c r="Q5" s="4">
        <v>0</v>
      </c>
      <c r="R5" s="7">
        <v>45095</v>
      </c>
      <c r="S5" s="6">
        <v>45122</v>
      </c>
      <c r="T5" s="4" t="s">
        <v>34</v>
      </c>
      <c r="U5" s="4">
        <v>29.11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44</v>
      </c>
      <c r="E6" s="4" t="s">
        <v>54</v>
      </c>
      <c r="F6" s="6">
        <v>45118</v>
      </c>
      <c r="G6" s="6">
        <v>45119</v>
      </c>
      <c r="H6" s="4">
        <v>1</v>
      </c>
      <c r="I6" s="4">
        <v>1</v>
      </c>
      <c r="J6" s="4">
        <v>1</v>
      </c>
      <c r="K6" s="4" t="s">
        <v>30</v>
      </c>
      <c r="L6" s="4">
        <v>28.88</v>
      </c>
      <c r="M6" s="4">
        <v>28.88</v>
      </c>
      <c r="N6" s="4" t="s">
        <v>55</v>
      </c>
      <c r="O6" s="4" t="s">
        <v>32</v>
      </c>
      <c r="P6" s="4" t="s">
        <v>33</v>
      </c>
      <c r="Q6" s="4">
        <v>0</v>
      </c>
      <c r="R6" s="7">
        <v>45098.0000115741</v>
      </c>
      <c r="S6" s="6">
        <v>45122</v>
      </c>
      <c r="T6" s="4" t="s">
        <v>34</v>
      </c>
      <c r="U6" s="4">
        <v>28.88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45111</v>
      </c>
      <c r="G7" s="6">
        <v>45119</v>
      </c>
      <c r="H7" s="4">
        <v>1</v>
      </c>
      <c r="I7" s="4">
        <v>8</v>
      </c>
      <c r="J7" s="4">
        <v>8</v>
      </c>
      <c r="K7" s="4" t="s">
        <v>30</v>
      </c>
      <c r="L7" s="4">
        <v>807.2</v>
      </c>
      <c r="M7" s="4">
        <v>807.2</v>
      </c>
      <c r="N7" s="4" t="s">
        <v>61</v>
      </c>
      <c r="O7" s="4" t="s">
        <v>32</v>
      </c>
      <c r="P7" s="4" t="s">
        <v>33</v>
      </c>
      <c r="Q7" s="4">
        <v>0</v>
      </c>
      <c r="R7" s="7">
        <v>45100.0000115741</v>
      </c>
      <c r="S7" s="6">
        <v>45122</v>
      </c>
      <c r="T7" s="4" t="s">
        <v>34</v>
      </c>
      <c r="U7" s="4">
        <v>807.2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45117</v>
      </c>
      <c r="G8" s="6">
        <v>45119</v>
      </c>
      <c r="H8" s="4">
        <v>1</v>
      </c>
      <c r="I8" s="4">
        <v>2</v>
      </c>
      <c r="J8" s="4">
        <v>2</v>
      </c>
      <c r="K8" s="4" t="s">
        <v>30</v>
      </c>
      <c r="L8" s="4">
        <v>666.17</v>
      </c>
      <c r="M8" s="4">
        <v>666.17</v>
      </c>
      <c r="N8" s="4" t="s">
        <v>67</v>
      </c>
      <c r="O8" s="4" t="s">
        <v>32</v>
      </c>
      <c r="P8" s="4" t="s">
        <v>33</v>
      </c>
      <c r="Q8" s="4">
        <v>0</v>
      </c>
      <c r="R8" s="7">
        <v>45110</v>
      </c>
      <c r="S8" s="6">
        <v>45122</v>
      </c>
      <c r="T8" s="4" t="s">
        <v>34</v>
      </c>
      <c r="U8" s="4">
        <v>666.17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71</v>
      </c>
      <c r="D9" s="4" t="s">
        <v>72</v>
      </c>
      <c r="E9" s="4" t="s">
        <v>73</v>
      </c>
      <c r="F9" s="6">
        <v>45104</v>
      </c>
      <c r="G9" s="6">
        <v>45111</v>
      </c>
      <c r="H9" s="4">
        <v>1</v>
      </c>
      <c r="I9" s="4">
        <v>7</v>
      </c>
      <c r="J9" s="4">
        <v>7</v>
      </c>
      <c r="K9" s="4" t="s">
        <v>30</v>
      </c>
      <c r="L9" s="4">
        <v>539</v>
      </c>
      <c r="M9" s="4">
        <v>539</v>
      </c>
      <c r="N9" s="4" t="s">
        <v>74</v>
      </c>
      <c r="O9" s="4" t="s">
        <v>32</v>
      </c>
      <c r="P9" s="4" t="s">
        <v>33</v>
      </c>
      <c r="Q9" s="4">
        <v>0</v>
      </c>
      <c r="R9" s="7">
        <v>45057.8926736111</v>
      </c>
      <c r="S9" s="6">
        <v>45122</v>
      </c>
      <c r="T9" s="4" t="s">
        <v>34</v>
      </c>
      <c r="U9" s="4">
        <v>539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45119</v>
      </c>
      <c r="G10" s="6">
        <v>45120</v>
      </c>
      <c r="H10" s="4">
        <v>1</v>
      </c>
      <c r="I10" s="4">
        <v>1</v>
      </c>
      <c r="J10" s="4">
        <v>1</v>
      </c>
      <c r="K10" s="4" t="s">
        <v>30</v>
      </c>
      <c r="L10" s="4">
        <v>44.91</v>
      </c>
      <c r="M10" s="4">
        <v>44.91</v>
      </c>
      <c r="N10" s="4" t="s">
        <v>80</v>
      </c>
      <c r="O10" s="4" t="s">
        <v>81</v>
      </c>
      <c r="P10" s="4" t="s">
        <v>33</v>
      </c>
      <c r="Q10" s="4">
        <v>0</v>
      </c>
      <c r="R10" s="7">
        <v>45105</v>
      </c>
      <c r="S10" s="6">
        <v>45123</v>
      </c>
      <c r="T10" s="4" t="s">
        <v>34</v>
      </c>
      <c r="U10" s="4">
        <v>44.91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45117</v>
      </c>
      <c r="G11" s="6">
        <v>45120</v>
      </c>
      <c r="H11" s="4">
        <v>1</v>
      </c>
      <c r="I11" s="4">
        <v>3</v>
      </c>
      <c r="J11" s="4">
        <v>3</v>
      </c>
      <c r="K11" s="4" t="s">
        <v>30</v>
      </c>
      <c r="L11" s="4">
        <v>114</v>
      </c>
      <c r="M11" s="4">
        <v>114</v>
      </c>
      <c r="N11" s="4" t="s">
        <v>85</v>
      </c>
      <c r="O11" s="4" t="s">
        <v>81</v>
      </c>
      <c r="P11" s="4" t="s">
        <v>33</v>
      </c>
      <c r="Q11" s="4">
        <v>0</v>
      </c>
      <c r="R11" s="7">
        <v>45105.0000115741</v>
      </c>
      <c r="S11" s="6">
        <v>45123</v>
      </c>
      <c r="T11" s="4" t="s">
        <v>34</v>
      </c>
      <c r="U11" s="4">
        <v>114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45115</v>
      </c>
      <c r="G12" s="6">
        <v>45120</v>
      </c>
      <c r="H12" s="4">
        <v>1</v>
      </c>
      <c r="I12" s="4">
        <v>5</v>
      </c>
      <c r="J12" s="4">
        <v>5</v>
      </c>
      <c r="K12" s="4" t="s">
        <v>30</v>
      </c>
      <c r="L12" s="4">
        <v>486.43</v>
      </c>
      <c r="M12" s="4">
        <v>486.43</v>
      </c>
      <c r="N12" s="4" t="s">
        <v>91</v>
      </c>
      <c r="O12" s="4" t="s">
        <v>81</v>
      </c>
      <c r="P12" s="4" t="s">
        <v>33</v>
      </c>
      <c r="Q12" s="4">
        <v>0</v>
      </c>
      <c r="R12" s="7">
        <v>45108.0000115741</v>
      </c>
      <c r="S12" s="6">
        <v>45123</v>
      </c>
      <c r="T12" s="4" t="s">
        <v>34</v>
      </c>
      <c r="U12" s="4">
        <v>486.43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45117</v>
      </c>
      <c r="G13" s="6">
        <v>45121</v>
      </c>
      <c r="H13" s="4">
        <v>1</v>
      </c>
      <c r="I13" s="4">
        <v>4</v>
      </c>
      <c r="J13" s="4">
        <v>4</v>
      </c>
      <c r="K13" s="4" t="s">
        <v>30</v>
      </c>
      <c r="L13" s="4">
        <v>332</v>
      </c>
      <c r="M13" s="4">
        <v>332</v>
      </c>
      <c r="N13" s="4" t="s">
        <v>97</v>
      </c>
      <c r="O13" s="4" t="s">
        <v>98</v>
      </c>
      <c r="P13" s="4" t="s">
        <v>33</v>
      </c>
      <c r="Q13" s="4">
        <v>0</v>
      </c>
      <c r="R13" s="7">
        <v>45061</v>
      </c>
      <c r="S13" s="6">
        <v>45124</v>
      </c>
      <c r="T13" s="4" t="s">
        <v>34</v>
      </c>
      <c r="U13" s="4">
        <v>332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45118</v>
      </c>
      <c r="G14" s="6">
        <v>45121</v>
      </c>
      <c r="H14" s="4">
        <v>1</v>
      </c>
      <c r="I14" s="4">
        <v>3</v>
      </c>
      <c r="J14" s="4">
        <v>3</v>
      </c>
      <c r="K14" s="4" t="s">
        <v>30</v>
      </c>
      <c r="L14" s="4">
        <v>588</v>
      </c>
      <c r="M14" s="4">
        <v>588</v>
      </c>
      <c r="N14" s="4" t="s">
        <v>104</v>
      </c>
      <c r="O14" s="4" t="s">
        <v>98</v>
      </c>
      <c r="P14" s="4" t="s">
        <v>33</v>
      </c>
      <c r="Q14" s="4">
        <v>0</v>
      </c>
      <c r="R14" s="7">
        <v>45082</v>
      </c>
      <c r="S14" s="6">
        <v>45124</v>
      </c>
      <c r="T14" s="4" t="s">
        <v>34</v>
      </c>
      <c r="U14" s="4">
        <v>588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44</v>
      </c>
      <c r="E15" s="4" t="s">
        <v>108</v>
      </c>
      <c r="F15" s="6">
        <v>45118</v>
      </c>
      <c r="G15" s="6">
        <v>45121</v>
      </c>
      <c r="H15" s="4">
        <v>1</v>
      </c>
      <c r="I15" s="4">
        <v>3</v>
      </c>
      <c r="J15" s="4">
        <v>3</v>
      </c>
      <c r="K15" s="4" t="s">
        <v>30</v>
      </c>
      <c r="L15" s="4">
        <v>87.33</v>
      </c>
      <c r="M15" s="4">
        <v>87.33</v>
      </c>
      <c r="N15" s="4" t="s">
        <v>109</v>
      </c>
      <c r="O15" s="4" t="s">
        <v>98</v>
      </c>
      <c r="P15" s="4" t="s">
        <v>33</v>
      </c>
      <c r="Q15" s="4">
        <v>0</v>
      </c>
      <c r="R15" s="7">
        <v>45095</v>
      </c>
      <c r="S15" s="6">
        <v>45124</v>
      </c>
      <c r="T15" s="4" t="s">
        <v>34</v>
      </c>
      <c r="U15" s="4">
        <v>87.33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8">
      <c r="A16" s="4" t="s">
        <v>112</v>
      </c>
      <c r="B16" s="4" t="s">
        <v>26</v>
      </c>
      <c r="C16" s="4" t="s">
        <v>113</v>
      </c>
      <c r="D16" s="4" t="s">
        <v>114</v>
      </c>
      <c r="E16" s="4" t="s">
        <v>115</v>
      </c>
      <c r="F16" s="6">
        <v>45108</v>
      </c>
      <c r="G16" s="6">
        <v>45112</v>
      </c>
      <c r="H16" s="4">
        <v>4</v>
      </c>
      <c r="I16" s="4">
        <v>4</v>
      </c>
      <c r="J16" s="4">
        <v>16</v>
      </c>
      <c r="K16" s="4" t="s">
        <v>30</v>
      </c>
      <c r="L16" s="4">
        <v>0</v>
      </c>
      <c r="M16" s="4">
        <v>0</v>
      </c>
      <c r="N16" s="4" t="s">
        <v>116</v>
      </c>
      <c r="O16" s="4" t="s">
        <v>98</v>
      </c>
      <c r="P16" s="4" t="s">
        <v>33</v>
      </c>
      <c r="Q16" s="4">
        <v>0</v>
      </c>
      <c r="R16" s="7">
        <v>45107.7163888889</v>
      </c>
      <c r="S16" s="6">
        <v>45124</v>
      </c>
      <c r="T16" s="4" t="s">
        <v>34</v>
      </c>
      <c r="U16" s="4">
        <v>0</v>
      </c>
      <c r="V16" s="4">
        <v>0</v>
      </c>
      <c r="W16" s="4">
        <v>0</v>
      </c>
      <c r="X16" s="4" t="s">
        <v>117</v>
      </c>
      <c r="Y16" s="4">
        <v>379565</v>
      </c>
      <c r="Z16" s="4">
        <v>379566</v>
      </c>
      <c r="AA16" s="4">
        <v>379567</v>
      </c>
      <c r="AB16" s="4" t="s">
        <v>118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E26" sqref="E26"/>
    </sheetView>
  </sheetViews>
  <sheetFormatPr defaultColWidth="10" defaultRowHeight="14.4"/>
  <cols>
    <col min="1" max="1" width="12.8888888888889" style="4"/>
    <col min="2" max="3" width="10" style="4"/>
    <col min="4" max="4" width="10.7777777777778" style="4"/>
    <col min="5" max="16360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119</v>
      </c>
    </row>
    <row r="2" s="4" customFormat="1" spans="1:10">
      <c r="A2" s="5">
        <v>999222279356287</v>
      </c>
      <c r="B2" s="4" t="s">
        <v>27</v>
      </c>
      <c r="C2" s="6">
        <v>45117</v>
      </c>
      <c r="D2" s="6">
        <v>45119</v>
      </c>
      <c r="E2" s="4">
        <v>232</v>
      </c>
      <c r="F2" s="4" t="str">
        <f>VLOOKUP(A2,HOP!A:L,12,0)</f>
        <v>232.00</v>
      </c>
      <c r="G2" s="4" t="str">
        <f>VLOOKUP(A2,HOP!A:C,3,0)</f>
        <v>2964577</v>
      </c>
      <c r="H2" s="4">
        <f>E2-F2</f>
        <v>0</v>
      </c>
      <c r="I2" s="4" t="str">
        <f>$I$1&amp;G2</f>
        <v>,2964577</v>
      </c>
      <c r="J2" s="4" t="str">
        <f>VLOOKUP(A2,HOP!A:U,21,0)</f>
        <v>直连</v>
      </c>
    </row>
    <row r="3" s="4" customFormat="1" spans="1:10">
      <c r="A3" s="5">
        <v>999224795223216</v>
      </c>
      <c r="B3" s="4" t="s">
        <v>27</v>
      </c>
      <c r="C3" s="6">
        <v>45117</v>
      </c>
      <c r="D3" s="6">
        <v>45119</v>
      </c>
      <c r="E3" s="4">
        <v>223.28</v>
      </c>
      <c r="F3" s="4" t="str">
        <f>VLOOKUP(A3,HOP!A:L,12,0)</f>
        <v>223.28</v>
      </c>
      <c r="G3" s="4" t="str">
        <f>VLOOKUP(A3,HOP!A:C,3,0)</f>
        <v>3509534</v>
      </c>
      <c r="H3" s="4">
        <f t="shared" ref="H3:H16" si="0">E3-F3</f>
        <v>0</v>
      </c>
      <c r="I3" s="4" t="str">
        <f t="shared" ref="I3:I16" si="1">$I$1&amp;G3</f>
        <v>,3509534</v>
      </c>
      <c r="J3" s="4" t="str">
        <f>VLOOKUP(A3,HOP!A:U,21,0)</f>
        <v>直采</v>
      </c>
    </row>
    <row r="4" s="4" customFormat="1" spans="1:10">
      <c r="A4" s="5">
        <v>999224832508955</v>
      </c>
      <c r="B4" s="4" t="s">
        <v>27</v>
      </c>
      <c r="C4" s="6">
        <v>45118</v>
      </c>
      <c r="D4" s="6">
        <v>45119</v>
      </c>
      <c r="E4" s="4">
        <v>29.11</v>
      </c>
      <c r="F4" s="4" t="str">
        <f>VLOOKUP(A4,HOP!A:L,12,0)</f>
        <v>29.11</v>
      </c>
      <c r="G4" s="4" t="str">
        <f>VLOOKUP(A4,HOP!A:C,3,0)</f>
        <v>3519585</v>
      </c>
      <c r="H4" s="4">
        <f t="shared" si="0"/>
        <v>0</v>
      </c>
      <c r="I4" s="4" t="str">
        <f t="shared" si="1"/>
        <v>,3519585</v>
      </c>
      <c r="J4" s="4" t="str">
        <f>VLOOKUP(A4,HOP!A:U,21,0)</f>
        <v>直采</v>
      </c>
    </row>
    <row r="5" s="4" customFormat="1" spans="1:10">
      <c r="A5" s="5">
        <v>999224835547040</v>
      </c>
      <c r="B5" s="4" t="s">
        <v>27</v>
      </c>
      <c r="C5" s="6">
        <v>45118</v>
      </c>
      <c r="D5" s="6">
        <v>45119</v>
      </c>
      <c r="E5" s="4">
        <v>29.11</v>
      </c>
      <c r="F5" s="4" t="str">
        <f>VLOOKUP(A5,HOP!A:L,12,0)</f>
        <v>29.11</v>
      </c>
      <c r="G5" s="4" t="str">
        <f>VLOOKUP(A5,HOP!A:C,3,0)</f>
        <v>3520297</v>
      </c>
      <c r="H5" s="4">
        <f t="shared" si="0"/>
        <v>0</v>
      </c>
      <c r="I5" s="4" t="str">
        <f t="shared" si="1"/>
        <v>,3520297</v>
      </c>
      <c r="J5" s="4" t="str">
        <f>VLOOKUP(A5,HOP!A:U,21,0)</f>
        <v>直采</v>
      </c>
    </row>
    <row r="6" s="4" customFormat="1" spans="1:10">
      <c r="A6" s="5">
        <v>999224894556822</v>
      </c>
      <c r="B6" s="4" t="s">
        <v>27</v>
      </c>
      <c r="C6" s="6">
        <v>45118</v>
      </c>
      <c r="D6" s="6">
        <v>45119</v>
      </c>
      <c r="E6" s="4">
        <v>28.88</v>
      </c>
      <c r="F6" s="4" t="str">
        <f>VLOOKUP(A6,HOP!A:L,12,0)</f>
        <v>28.88</v>
      </c>
      <c r="G6" s="4" t="str">
        <f>VLOOKUP(A6,HOP!A:C,3,0)</f>
        <v>3535379</v>
      </c>
      <c r="H6" s="4">
        <f t="shared" si="0"/>
        <v>0</v>
      </c>
      <c r="I6" s="4" t="str">
        <f t="shared" si="1"/>
        <v>,3535379</v>
      </c>
      <c r="J6" s="4" t="str">
        <f>VLOOKUP(A6,HOP!A:U,21,0)</f>
        <v>直采</v>
      </c>
    </row>
    <row r="7" s="4" customFormat="1" spans="1:10">
      <c r="A7" s="5">
        <v>999224928359304</v>
      </c>
      <c r="B7" s="4" t="s">
        <v>27</v>
      </c>
      <c r="C7" s="6">
        <v>45111</v>
      </c>
      <c r="D7" s="6">
        <v>45119</v>
      </c>
      <c r="E7" s="4">
        <v>807.2</v>
      </c>
      <c r="F7" s="4" t="str">
        <f>VLOOKUP(A7,HOP!A:L,12,0)</f>
        <v>807.20</v>
      </c>
      <c r="G7" s="4" t="str">
        <f>VLOOKUP(A7,HOP!A:C,3,0)</f>
        <v>3543841</v>
      </c>
      <c r="H7" s="4">
        <f t="shared" si="0"/>
        <v>0</v>
      </c>
      <c r="I7" s="4" t="str">
        <f t="shared" si="1"/>
        <v>,3543841</v>
      </c>
      <c r="J7" s="4" t="str">
        <f>VLOOKUP(A7,HOP!A:U,21,0)</f>
        <v>直采</v>
      </c>
    </row>
    <row r="8" s="4" customFormat="1" spans="1:10">
      <c r="A8" s="5">
        <v>999225101192527</v>
      </c>
      <c r="B8" s="4" t="s">
        <v>27</v>
      </c>
      <c r="C8" s="6">
        <v>45117</v>
      </c>
      <c r="D8" s="6">
        <v>45119</v>
      </c>
      <c r="E8" s="4">
        <v>666.17</v>
      </c>
      <c r="F8" s="4" t="str">
        <f>VLOOKUP(A8,HOP!A:L,12,0)</f>
        <v>666.17</v>
      </c>
      <c r="G8" s="4" t="str">
        <f>VLOOKUP(A8,HOP!A:C,3,0)</f>
        <v>3586877</v>
      </c>
      <c r="H8" s="4">
        <f t="shared" si="0"/>
        <v>0</v>
      </c>
      <c r="I8" s="4" t="str">
        <f t="shared" si="1"/>
        <v>,3586877</v>
      </c>
      <c r="J8" s="4" t="str">
        <f>VLOOKUP(A8,HOP!A:U,21,0)</f>
        <v>直连</v>
      </c>
    </row>
    <row r="9" s="4" customFormat="1" spans="1:10">
      <c r="A9" s="5">
        <v>999224100949004</v>
      </c>
      <c r="B9" s="4" t="s">
        <v>71</v>
      </c>
      <c r="C9" s="6">
        <v>45104</v>
      </c>
      <c r="D9" s="6">
        <v>45111</v>
      </c>
      <c r="E9" s="4">
        <v>539</v>
      </c>
      <c r="F9" s="4">
        <v>539</v>
      </c>
      <c r="G9" s="4">
        <v>3357537</v>
      </c>
      <c r="H9" s="4">
        <f t="shared" si="0"/>
        <v>0</v>
      </c>
      <c r="I9" s="4" t="str">
        <f t="shared" si="1"/>
        <v>,3357537</v>
      </c>
      <c r="J9" s="4" t="e">
        <f>VLOOKUP(A9,HOP!A:U,21,0)</f>
        <v>#N/A</v>
      </c>
    </row>
    <row r="10" s="4" customFormat="1" spans="1:10">
      <c r="A10" s="5">
        <v>999225006293549</v>
      </c>
      <c r="B10" s="4" t="s">
        <v>27</v>
      </c>
      <c r="C10" s="6">
        <v>45119</v>
      </c>
      <c r="D10" s="6">
        <v>45120</v>
      </c>
      <c r="E10" s="4">
        <v>44.91</v>
      </c>
      <c r="F10" s="4" t="str">
        <f>VLOOKUP(A10,HOP!A:L,12,0)</f>
        <v>44.91</v>
      </c>
      <c r="G10" s="4" t="str">
        <f>VLOOKUP(A10,HOP!A:C,3,0)</f>
        <v>3563128</v>
      </c>
      <c r="H10" s="4">
        <f t="shared" si="0"/>
        <v>0</v>
      </c>
      <c r="I10" s="4" t="str">
        <f t="shared" si="1"/>
        <v>,3563128</v>
      </c>
      <c r="J10" s="4" t="str">
        <f>VLOOKUP(A10,HOP!A:U,21,0)</f>
        <v>直采</v>
      </c>
    </row>
    <row r="11" s="4" customFormat="1" spans="1:10">
      <c r="A11" s="5">
        <v>999225007205311</v>
      </c>
      <c r="B11" s="4" t="s">
        <v>27</v>
      </c>
      <c r="C11" s="6">
        <v>45117</v>
      </c>
      <c r="D11" s="6">
        <v>45120</v>
      </c>
      <c r="E11" s="4">
        <v>114</v>
      </c>
      <c r="F11" s="4" t="str">
        <f>VLOOKUP(A11,HOP!A:L,12,0)</f>
        <v>114.00</v>
      </c>
      <c r="G11" s="4" t="str">
        <f>VLOOKUP(A11,HOP!A:C,3,0)</f>
        <v>3563446</v>
      </c>
      <c r="H11" s="4">
        <f t="shared" si="0"/>
        <v>0</v>
      </c>
      <c r="I11" s="4" t="str">
        <f t="shared" si="1"/>
        <v>,3563446</v>
      </c>
      <c r="J11" s="4" t="str">
        <f>VLOOKUP(A11,HOP!A:U,21,0)</f>
        <v>直采</v>
      </c>
    </row>
    <row r="12" s="4" customFormat="1" spans="1:10">
      <c r="A12" s="5">
        <v>999225059777104</v>
      </c>
      <c r="B12" s="4" t="s">
        <v>27</v>
      </c>
      <c r="C12" s="6">
        <v>45115</v>
      </c>
      <c r="D12" s="6">
        <v>45120</v>
      </c>
      <c r="E12" s="4">
        <v>486.43</v>
      </c>
      <c r="F12" s="4" t="str">
        <f>VLOOKUP(A12,HOP!A:L,12,0)</f>
        <v>486.43</v>
      </c>
      <c r="G12" s="4" t="str">
        <f>VLOOKUP(A12,HOP!A:C,3,0)</f>
        <v>3577073</v>
      </c>
      <c r="H12" s="4">
        <f t="shared" si="0"/>
        <v>0</v>
      </c>
      <c r="I12" s="4" t="str">
        <f t="shared" si="1"/>
        <v>,3577073</v>
      </c>
      <c r="J12" s="4" t="str">
        <f>VLOOKUP(A12,HOP!A:U,21,0)</f>
        <v>直采</v>
      </c>
    </row>
    <row r="13" s="4" customFormat="1" spans="1:10">
      <c r="A13" s="5">
        <v>999224156297632</v>
      </c>
      <c r="B13" s="4" t="s">
        <v>27</v>
      </c>
      <c r="C13" s="6">
        <v>45117</v>
      </c>
      <c r="D13" s="6">
        <v>45121</v>
      </c>
      <c r="E13" s="4">
        <v>332</v>
      </c>
      <c r="F13" s="4" t="str">
        <f>VLOOKUP(A13,HOP!A:L,12,0)</f>
        <v>332.00</v>
      </c>
      <c r="G13" s="4" t="str">
        <f>VLOOKUP(A13,HOP!A:C,3,0)</f>
        <v>3375874</v>
      </c>
      <c r="H13" s="4">
        <f t="shared" si="0"/>
        <v>0</v>
      </c>
      <c r="I13" s="4" t="str">
        <f t="shared" si="1"/>
        <v>,3375874</v>
      </c>
      <c r="J13" s="4" t="str">
        <f>VLOOKUP(A13,HOP!A:U,21,0)</f>
        <v>直采</v>
      </c>
    </row>
    <row r="14" s="4" customFormat="1" spans="1:10">
      <c r="A14" s="5">
        <v>999224608035223</v>
      </c>
      <c r="B14" s="4" t="s">
        <v>27</v>
      </c>
      <c r="C14" s="6">
        <v>45118</v>
      </c>
      <c r="D14" s="6">
        <v>45121</v>
      </c>
      <c r="E14" s="4">
        <v>588</v>
      </c>
      <c r="F14" s="4" t="str">
        <f>VLOOKUP(A14,HOP!A:L,12,0)</f>
        <v>588.00</v>
      </c>
      <c r="G14" s="4" t="str">
        <f>VLOOKUP(A14,HOP!A:C,3,0)</f>
        <v>3463763</v>
      </c>
      <c r="H14" s="4">
        <f t="shared" si="0"/>
        <v>0</v>
      </c>
      <c r="I14" s="4" t="str">
        <f t="shared" si="1"/>
        <v>,3463763</v>
      </c>
      <c r="J14" s="4" t="str">
        <f>VLOOKUP(A14,HOP!A:U,21,0)</f>
        <v>直采</v>
      </c>
    </row>
    <row r="15" s="4" customFormat="1" spans="1:10">
      <c r="A15" s="5">
        <v>999224828536957</v>
      </c>
      <c r="B15" s="4" t="s">
        <v>27</v>
      </c>
      <c r="C15" s="6">
        <v>45118</v>
      </c>
      <c r="D15" s="6">
        <v>45121</v>
      </c>
      <c r="E15" s="4">
        <v>87.33</v>
      </c>
      <c r="F15" s="4" t="str">
        <f>VLOOKUP(A15,HOP!A:L,12,0)</f>
        <v>87.33</v>
      </c>
      <c r="G15" s="4" t="str">
        <f>VLOOKUP(A15,HOP!A:C,3,0)</f>
        <v>3518768</v>
      </c>
      <c r="H15" s="4">
        <f t="shared" si="0"/>
        <v>0</v>
      </c>
      <c r="I15" s="4" t="str">
        <f t="shared" si="1"/>
        <v>,3518768</v>
      </c>
      <c r="J15" s="4" t="str">
        <f>VLOOKUP(A15,HOP!A:U,21,0)</f>
        <v>直采</v>
      </c>
    </row>
    <row r="16" s="4" customFormat="1" hidden="1" spans="1:10">
      <c r="A16" s="5">
        <v>999225045385615</v>
      </c>
      <c r="B16" s="4" t="s">
        <v>113</v>
      </c>
      <c r="C16" s="6">
        <v>45108</v>
      </c>
      <c r="D16" s="6">
        <v>45112</v>
      </c>
      <c r="E16" s="4">
        <v>0</v>
      </c>
      <c r="F16" s="4" t="e">
        <f>VLOOKUP(A16,HOP!A:L,12,0)</f>
        <v>#N/A</v>
      </c>
      <c r="G16" s="4" t="e">
        <f>VLOOKUP(A16,HOP!A:C,3,0)</f>
        <v>#N/A</v>
      </c>
      <c r="H16" s="4" t="e">
        <f t="shared" si="0"/>
        <v>#N/A</v>
      </c>
      <c r="I16" s="4" t="e">
        <f t="shared" si="1"/>
        <v>#N/A</v>
      </c>
      <c r="J16" s="4" t="e">
        <f>VLOOKUP(A16,HOP!A:U,21,0)</f>
        <v>#N/A</v>
      </c>
    </row>
    <row r="18" spans="5:5">
      <c r="E18" s="4">
        <f>SUM(E2:E17)</f>
        <v>4207.42</v>
      </c>
    </row>
    <row r="19" spans="5:5">
      <c r="E19" s="4" t="s">
        <v>120</v>
      </c>
    </row>
    <row r="21" spans="1:3">
      <c r="A21" s="4" t="s">
        <v>121</v>
      </c>
      <c r="B21" s="4">
        <v>3309.25</v>
      </c>
      <c r="C21" s="4">
        <v>25860.13</v>
      </c>
    </row>
    <row r="22" spans="1:3">
      <c r="A22" s="4" t="s">
        <v>122</v>
      </c>
      <c r="B22" s="4">
        <v>898.17</v>
      </c>
      <c r="C22" s="4">
        <v>7018.75</v>
      </c>
    </row>
    <row r="23" spans="1:3">
      <c r="A23" s="4" t="s">
        <v>123</v>
      </c>
      <c r="B23" s="4">
        <f>SUBTOTAL(9,B21:B22)</f>
        <v>4207.42</v>
      </c>
      <c r="C23" s="4">
        <f>SUBTOTAL(9,C21:C22)</f>
        <v>32878.88</v>
      </c>
    </row>
    <row r="24" spans="1:1">
      <c r="A24" s="4" t="s">
        <v>124</v>
      </c>
    </row>
  </sheetData>
  <autoFilter ref="A1:X16">
    <filterColumn colId="4">
      <filters>
        <filter val="29.11"/>
        <filter val="44.91"/>
        <filter val="232"/>
        <filter val="332"/>
        <filter val="807.2"/>
        <filter val="87.33"/>
        <filter val="486.43"/>
        <filter val="114"/>
        <filter val="666.17"/>
        <filter val="588"/>
        <filter val="28.88"/>
        <filter val="223.28"/>
        <filter val="53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3">
        <v>999225101192527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148</v>
      </c>
      <c r="G2" s="1" t="s">
        <v>149</v>
      </c>
      <c r="H2" s="1" t="s">
        <v>150</v>
      </c>
      <c r="I2" s="1" t="s">
        <v>151</v>
      </c>
      <c r="J2" s="1" t="s">
        <v>30</v>
      </c>
      <c r="K2" s="1" t="s">
        <v>152</v>
      </c>
      <c r="L2" s="1" t="s">
        <v>152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  <c r="V2" s="1" t="s">
        <v>161</v>
      </c>
    </row>
    <row r="3" s="1" customFormat="1" spans="1:22">
      <c r="A3" s="3">
        <v>999225059777104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150</v>
      </c>
      <c r="I3" s="1" t="s">
        <v>168</v>
      </c>
      <c r="J3" s="1" t="s">
        <v>30</v>
      </c>
      <c r="K3" s="1" t="s">
        <v>169</v>
      </c>
      <c r="L3" s="1" t="s">
        <v>169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170</v>
      </c>
      <c r="S3" s="1" t="s">
        <v>158</v>
      </c>
      <c r="T3" s="1" t="s">
        <v>159</v>
      </c>
      <c r="U3" s="1" t="s">
        <v>171</v>
      </c>
      <c r="V3" s="1" t="s">
        <v>172</v>
      </c>
    </row>
    <row r="4" s="1" customFormat="1" spans="1:22">
      <c r="A4" s="3">
        <v>999225007205311</v>
      </c>
      <c r="B4" s="1" t="s">
        <v>173</v>
      </c>
      <c r="C4" s="1" t="s">
        <v>174</v>
      </c>
      <c r="D4" s="1" t="s">
        <v>175</v>
      </c>
      <c r="E4" s="1" t="s">
        <v>176</v>
      </c>
      <c r="F4" s="1" t="s">
        <v>148</v>
      </c>
      <c r="G4" s="1" t="s">
        <v>167</v>
      </c>
      <c r="H4" s="1" t="s">
        <v>150</v>
      </c>
      <c r="I4" s="1" t="s">
        <v>177</v>
      </c>
      <c r="J4" s="1" t="s">
        <v>30</v>
      </c>
      <c r="K4" s="1" t="s">
        <v>178</v>
      </c>
      <c r="L4" s="1" t="s">
        <v>178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179</v>
      </c>
      <c r="S4" s="1" t="s">
        <v>158</v>
      </c>
      <c r="T4" s="1" t="s">
        <v>159</v>
      </c>
      <c r="U4" s="1" t="s">
        <v>171</v>
      </c>
      <c r="V4" s="1" t="s">
        <v>180</v>
      </c>
    </row>
    <row r="5" s="1" customFormat="1" spans="1:22">
      <c r="A5" s="3">
        <v>999225006293549</v>
      </c>
      <c r="B5" s="1" t="s">
        <v>173</v>
      </c>
      <c r="C5" s="1" t="s">
        <v>181</v>
      </c>
      <c r="D5" s="1" t="s">
        <v>175</v>
      </c>
      <c r="E5" s="1" t="s">
        <v>182</v>
      </c>
      <c r="F5" s="1" t="s">
        <v>149</v>
      </c>
      <c r="G5" s="1" t="s">
        <v>167</v>
      </c>
      <c r="H5" s="1" t="s">
        <v>150</v>
      </c>
      <c r="I5" s="1" t="s">
        <v>183</v>
      </c>
      <c r="J5" s="1" t="s">
        <v>30</v>
      </c>
      <c r="K5" s="1" t="s">
        <v>184</v>
      </c>
      <c r="L5" s="1" t="s">
        <v>184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185</v>
      </c>
      <c r="S5" s="1" t="s">
        <v>158</v>
      </c>
      <c r="T5" s="1" t="s">
        <v>159</v>
      </c>
      <c r="U5" s="1" t="s">
        <v>171</v>
      </c>
      <c r="V5" s="1" t="s">
        <v>180</v>
      </c>
    </row>
    <row r="6" s="1" customFormat="1" spans="1:22">
      <c r="A6" s="3">
        <v>999224928359304</v>
      </c>
      <c r="B6" s="1" t="s">
        <v>186</v>
      </c>
      <c r="C6" s="1" t="s">
        <v>187</v>
      </c>
      <c r="D6" s="1" t="s">
        <v>188</v>
      </c>
      <c r="E6" s="1" t="s">
        <v>189</v>
      </c>
      <c r="F6" s="1" t="s">
        <v>190</v>
      </c>
      <c r="G6" s="1" t="s">
        <v>149</v>
      </c>
      <c r="H6" s="1" t="s">
        <v>150</v>
      </c>
      <c r="I6" s="1" t="s">
        <v>191</v>
      </c>
      <c r="J6" s="1" t="s">
        <v>30</v>
      </c>
      <c r="K6" s="1" t="s">
        <v>192</v>
      </c>
      <c r="L6" s="1" t="s">
        <v>192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193</v>
      </c>
      <c r="S6" s="1" t="s">
        <v>158</v>
      </c>
      <c r="T6" s="1" t="s">
        <v>159</v>
      </c>
      <c r="U6" s="1" t="s">
        <v>171</v>
      </c>
      <c r="V6" s="1" t="s">
        <v>180</v>
      </c>
    </row>
    <row r="7" s="1" customFormat="1" spans="1:22">
      <c r="A7" s="3">
        <v>999224894556822</v>
      </c>
      <c r="B7" s="1" t="s">
        <v>194</v>
      </c>
      <c r="C7" s="1" t="s">
        <v>195</v>
      </c>
      <c r="D7" s="1" t="s">
        <v>196</v>
      </c>
      <c r="E7" s="1" t="s">
        <v>197</v>
      </c>
      <c r="F7" s="1" t="s">
        <v>198</v>
      </c>
      <c r="G7" s="1" t="s">
        <v>149</v>
      </c>
      <c r="H7" s="1" t="s">
        <v>150</v>
      </c>
      <c r="I7" s="1" t="s">
        <v>199</v>
      </c>
      <c r="J7" s="1" t="s">
        <v>30</v>
      </c>
      <c r="K7" s="1" t="s">
        <v>200</v>
      </c>
      <c r="L7" s="1" t="s">
        <v>200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201</v>
      </c>
      <c r="S7" s="1" t="s">
        <v>158</v>
      </c>
      <c r="T7" s="1" t="s">
        <v>159</v>
      </c>
      <c r="U7" s="1" t="s">
        <v>171</v>
      </c>
      <c r="V7" s="1" t="s">
        <v>180</v>
      </c>
    </row>
    <row r="8" s="1" customFormat="1" spans="1:22">
      <c r="A8" s="3">
        <v>999224835547040</v>
      </c>
      <c r="B8" s="1" t="s">
        <v>202</v>
      </c>
      <c r="C8" s="1" t="s">
        <v>203</v>
      </c>
      <c r="D8" s="1" t="s">
        <v>196</v>
      </c>
      <c r="E8" s="1" t="s">
        <v>204</v>
      </c>
      <c r="F8" s="1" t="s">
        <v>198</v>
      </c>
      <c r="G8" s="1" t="s">
        <v>149</v>
      </c>
      <c r="H8" s="1" t="s">
        <v>150</v>
      </c>
      <c r="I8" s="1" t="s">
        <v>205</v>
      </c>
      <c r="J8" s="1" t="s">
        <v>30</v>
      </c>
      <c r="K8" s="1" t="s">
        <v>206</v>
      </c>
      <c r="L8" s="1" t="s">
        <v>206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156</v>
      </c>
      <c r="R8" s="1" t="s">
        <v>207</v>
      </c>
      <c r="S8" s="1" t="s">
        <v>158</v>
      </c>
      <c r="T8" s="1" t="s">
        <v>159</v>
      </c>
      <c r="U8" s="1" t="s">
        <v>171</v>
      </c>
      <c r="V8" s="1" t="s">
        <v>180</v>
      </c>
    </row>
    <row r="9" s="1" customFormat="1" spans="1:22">
      <c r="A9" s="3">
        <v>999224832508955</v>
      </c>
      <c r="B9" s="1" t="s">
        <v>202</v>
      </c>
      <c r="C9" s="1" t="s">
        <v>208</v>
      </c>
      <c r="D9" s="1" t="s">
        <v>196</v>
      </c>
      <c r="E9" s="1" t="s">
        <v>209</v>
      </c>
      <c r="F9" s="1" t="s">
        <v>198</v>
      </c>
      <c r="G9" s="1" t="s">
        <v>149</v>
      </c>
      <c r="H9" s="1" t="s">
        <v>150</v>
      </c>
      <c r="I9" s="1" t="s">
        <v>205</v>
      </c>
      <c r="J9" s="1" t="s">
        <v>30</v>
      </c>
      <c r="K9" s="1" t="s">
        <v>206</v>
      </c>
      <c r="L9" s="1" t="s">
        <v>206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210</v>
      </c>
      <c r="S9" s="1" t="s">
        <v>158</v>
      </c>
      <c r="T9" s="1" t="s">
        <v>159</v>
      </c>
      <c r="U9" s="1" t="s">
        <v>171</v>
      </c>
      <c r="V9" s="1" t="s">
        <v>180</v>
      </c>
    </row>
    <row r="10" s="1" customFormat="1" spans="1:22">
      <c r="A10" s="3">
        <v>999224828536957</v>
      </c>
      <c r="B10" s="1" t="s">
        <v>202</v>
      </c>
      <c r="C10" s="1" t="s">
        <v>211</v>
      </c>
      <c r="D10" s="1" t="s">
        <v>196</v>
      </c>
      <c r="E10" s="1" t="s">
        <v>212</v>
      </c>
      <c r="F10" s="1" t="s">
        <v>198</v>
      </c>
      <c r="G10" s="1" t="s">
        <v>213</v>
      </c>
      <c r="H10" s="1" t="s">
        <v>150</v>
      </c>
      <c r="I10" s="1" t="s">
        <v>214</v>
      </c>
      <c r="J10" s="1" t="s">
        <v>30</v>
      </c>
      <c r="K10" s="1" t="s">
        <v>215</v>
      </c>
      <c r="L10" s="1" t="s">
        <v>215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156</v>
      </c>
      <c r="R10" s="1" t="s">
        <v>216</v>
      </c>
      <c r="S10" s="1" t="s">
        <v>158</v>
      </c>
      <c r="T10" s="1" t="s">
        <v>159</v>
      </c>
      <c r="U10" s="1" t="s">
        <v>171</v>
      </c>
      <c r="V10" s="1" t="s">
        <v>180</v>
      </c>
    </row>
    <row r="11" s="1" customFormat="1" spans="1:22">
      <c r="A11" s="3">
        <v>999224795223216</v>
      </c>
      <c r="B11" s="1" t="s">
        <v>217</v>
      </c>
      <c r="C11" s="1" t="s">
        <v>218</v>
      </c>
      <c r="D11" s="1" t="s">
        <v>219</v>
      </c>
      <c r="E11" s="1" t="s">
        <v>220</v>
      </c>
      <c r="F11" s="1" t="s">
        <v>148</v>
      </c>
      <c r="G11" s="1" t="s">
        <v>149</v>
      </c>
      <c r="H11" s="1" t="s">
        <v>150</v>
      </c>
      <c r="I11" s="1" t="s">
        <v>221</v>
      </c>
      <c r="J11" s="1" t="s">
        <v>30</v>
      </c>
      <c r="K11" s="1" t="s">
        <v>222</v>
      </c>
      <c r="L11" s="1" t="s">
        <v>222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156</v>
      </c>
      <c r="R11" s="1" t="s">
        <v>223</v>
      </c>
      <c r="S11" s="1" t="s">
        <v>158</v>
      </c>
      <c r="T11" s="1" t="s">
        <v>159</v>
      </c>
      <c r="U11" s="1" t="s">
        <v>171</v>
      </c>
      <c r="V11" s="1" t="s">
        <v>172</v>
      </c>
    </row>
    <row r="12" s="1" customFormat="1" spans="1:22">
      <c r="A12" s="3">
        <v>999224608035223</v>
      </c>
      <c r="B12" s="1" t="s">
        <v>224</v>
      </c>
      <c r="C12" s="1" t="s">
        <v>225</v>
      </c>
      <c r="D12" s="1" t="s">
        <v>226</v>
      </c>
      <c r="E12" s="1" t="s">
        <v>227</v>
      </c>
      <c r="F12" s="1" t="s">
        <v>198</v>
      </c>
      <c r="G12" s="1" t="s">
        <v>213</v>
      </c>
      <c r="H12" s="1" t="s">
        <v>150</v>
      </c>
      <c r="I12" s="1" t="s">
        <v>228</v>
      </c>
      <c r="J12" s="1" t="s">
        <v>30</v>
      </c>
      <c r="K12" s="1" t="s">
        <v>229</v>
      </c>
      <c r="L12" s="1" t="s">
        <v>229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156</v>
      </c>
      <c r="R12" s="1" t="s">
        <v>230</v>
      </c>
      <c r="S12" s="1" t="s">
        <v>158</v>
      </c>
      <c r="T12" s="1" t="s">
        <v>159</v>
      </c>
      <c r="U12" s="1" t="s">
        <v>171</v>
      </c>
      <c r="V12" s="1" t="s">
        <v>231</v>
      </c>
    </row>
    <row r="13" s="1" customFormat="1" spans="1:22">
      <c r="A13" s="3">
        <v>999224156297632</v>
      </c>
      <c r="B13" s="1" t="s">
        <v>232</v>
      </c>
      <c r="C13" s="1" t="s">
        <v>233</v>
      </c>
      <c r="D13" s="1" t="s">
        <v>234</v>
      </c>
      <c r="E13" s="1" t="s">
        <v>235</v>
      </c>
      <c r="F13" s="1" t="s">
        <v>148</v>
      </c>
      <c r="G13" s="1" t="s">
        <v>213</v>
      </c>
      <c r="H13" s="1" t="s">
        <v>150</v>
      </c>
      <c r="I13" s="1" t="s">
        <v>236</v>
      </c>
      <c r="J13" s="1" t="s">
        <v>30</v>
      </c>
      <c r="K13" s="1" t="s">
        <v>237</v>
      </c>
      <c r="L13" s="1" t="s">
        <v>237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156</v>
      </c>
      <c r="R13" s="1" t="s">
        <v>238</v>
      </c>
      <c r="S13" s="1" t="s">
        <v>158</v>
      </c>
      <c r="T13" s="1" t="s">
        <v>159</v>
      </c>
      <c r="U13" s="1" t="s">
        <v>171</v>
      </c>
      <c r="V13" s="1" t="s">
        <v>180</v>
      </c>
    </row>
    <row r="14" s="1" customFormat="1" spans="1:22">
      <c r="A14" s="3">
        <v>999222279356287</v>
      </c>
      <c r="B14" s="1" t="s">
        <v>239</v>
      </c>
      <c r="C14" s="1" t="s">
        <v>240</v>
      </c>
      <c r="D14" s="1" t="s">
        <v>241</v>
      </c>
      <c r="E14" s="1" t="s">
        <v>242</v>
      </c>
      <c r="F14" s="1" t="s">
        <v>148</v>
      </c>
      <c r="G14" s="1" t="s">
        <v>149</v>
      </c>
      <c r="H14" s="1" t="s">
        <v>150</v>
      </c>
      <c r="I14" s="1" t="s">
        <v>243</v>
      </c>
      <c r="J14" s="1" t="s">
        <v>30</v>
      </c>
      <c r="K14" s="1" t="s">
        <v>244</v>
      </c>
      <c r="L14" s="1" t="s">
        <v>244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156</v>
      </c>
      <c r="R14" s="1" t="s">
        <v>245</v>
      </c>
      <c r="S14" s="1" t="s">
        <v>158</v>
      </c>
      <c r="T14" s="1" t="s">
        <v>159</v>
      </c>
      <c r="U14" s="1" t="s">
        <v>160</v>
      </c>
      <c r="V14" s="1" t="s">
        <v>246</v>
      </c>
    </row>
    <row r="15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2023-07-17T01:07:14Z</dcterms:created>
  <dcterms:modified xsi:type="dcterms:W3CDTF">2023-07-17T01:16:50Z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F3E491CAEA48432AA6A046B2755F418E_12</vt:lpwstr>
  </property>
  <property fmtid="{D5CDD505-2E9C-101B-9397-08002B2CF9AE}" pid="3" name="KSOProductBuildVer">
    <vt:lpwstr>2052-11.1.0.14309</vt:lpwstr>
  </property>
</Properties>
</file>