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<sst xmlns="http://schemas.openxmlformats.org/spreadsheetml/2006/main" count="576" uniqueCount="207">
  <si>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</si>
  <si>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</si>
  <si>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</si>
  <si>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</si>
  <si>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</si>
  <si>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</si>
  <si>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</si>
  <si>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</si>
  <si>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</si>
  <si>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</si>
  <si>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</si>
  <si>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</si>
  <si>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</si>
  <si>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</si>
  <si>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</si>
  <si>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</si>
  <si>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</si>
  <si>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</si>
  <si>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</si>
  <si>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</si>
  <si>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</si>
  <si>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</si>
  <si>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</si>
  <si>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</si>
  <si>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</si>
  <si>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999223966289151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</si>
  <si>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</si>
  <si>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</si>
  <si>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</si>
  <si>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</si>
  <si>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</si>
  <si>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ZHANG/MEI,MA/XUANWEN,MA/XIUFENG,LU/JUNZE,LU/XUANHAN,MA/XIUHUA,ZHANG/LI,FAN/NENGJING</t>
  </si>
  <si>
    <t>CA363230718CNY</t>
  </si>
  <si>
    <t>未提现</t>
  </si>
  <si>
    <t>携程开票</t>
  </si>
  <si>
    <t xml:space="preserve">3315161	</t>
  </si>
  <si>
    <t xml:space="preserve">	</t>
  </si>
  <si>
    <t xml:space="preserve">999224016018045	</t>
  </si>
  <si>
    <t>高级房(至少提前5天预订)(至少连住2晚及以上)&lt;双人入住&gt;&lt;内宾&gt;&lt;无早&gt;</t>
  </si>
  <si>
    <t>CHEN/JIA YAN</t>
  </si>
  <si>
    <t xml:space="preserve">3330767	</t>
  </si>
  <si>
    <t xml:space="preserve">999224044254683	</t>
  </si>
  <si>
    <t>ZHANG/YUTING,CHEN/HUIHONG</t>
  </si>
  <si>
    <t xml:space="preserve">3338481	</t>
  </si>
  <si>
    <t xml:space="preserve">999224434449634	</t>
  </si>
  <si>
    <t>LI/DA</t>
  </si>
  <si>
    <t xml:space="preserve">3427371	</t>
  </si>
  <si>
    <t xml:space="preserve">999224704460015	</t>
  </si>
  <si>
    <t>[香港]历山酒店(Hotel Alexandra)(105646626)</t>
  </si>
  <si>
    <t>梅花客房 (城市景观)(至少提前5天预订)(至少连住2晚及以上)&lt;双人入住&gt;&lt;内宾&gt;&lt;无早&gt;</t>
  </si>
  <si>
    <t>LI/GUOQIN,LU/JIANJUN</t>
  </si>
  <si>
    <t xml:space="preserve">3486387	</t>
  </si>
  <si>
    <t xml:space="preserve">999224727421397	</t>
  </si>
  <si>
    <t>Xu/Jun</t>
  </si>
  <si>
    <t xml:space="preserve">3493130	</t>
  </si>
  <si>
    <t xml:space="preserve">999224816358178	</t>
  </si>
  <si>
    <t>WEE/DAYEON,SO/WONAH</t>
  </si>
  <si>
    <t xml:space="preserve">3514988	</t>
  </si>
  <si>
    <t xml:space="preserve">999224827667192	</t>
  </si>
  <si>
    <t>LIN/LUWEI,TONG/MUYING,LIN/XUEHUA,CHEN/JIANJING,LIN/XUEMING,WANG/CAIHONG</t>
  </si>
  <si>
    <t xml:space="preserve">3518483	</t>
  </si>
  <si>
    <t>退单</t>
  </si>
  <si>
    <t>取消</t>
  </si>
  <si>
    <t>补单</t>
  </si>
  <si>
    <t>[香港]香港九龙酒店(The Kowloon Hotel)(662841)</t>
  </si>
  <si>
    <t xml:space="preserve">24840072892	</t>
  </si>
  <si>
    <t>SUN/YIDING</t>
  </si>
  <si>
    <t xml:space="preserve">3521854	</t>
  </si>
  <si>
    <t xml:space="preserve">999224897388878	</t>
  </si>
  <si>
    <t>[香港]香港九龙海逸君绰酒店(Harbour Grand Kowloon)(17095949)</t>
  </si>
  <si>
    <t>高级客房(至少连住2晚及以上)&lt;特惠&gt;&lt;双人入住&gt;&lt;内宾&gt;&lt;无早&gt;</t>
  </si>
  <si>
    <t>XU/DAOHONG,ZHOU/SHUANG</t>
  </si>
  <si>
    <t xml:space="preserve">3535720	</t>
  </si>
  <si>
    <t xml:space="preserve">24944749596	</t>
  </si>
  <si>
    <t>ZHOU/LIUBING</t>
  </si>
  <si>
    <t xml:space="preserve">3548586	</t>
  </si>
  <si>
    <t xml:space="preserve">24992094650	</t>
  </si>
  <si>
    <t>[梅州]梅州昌盛豪生大酒店(45834822)</t>
  </si>
  <si>
    <t>柚见好——非遗双床房&lt;特惠促销&gt;&lt;双人入住&gt;&lt;双早&gt;&lt;日历房套餐高价值&gt;&lt;新酒店礼盒&gt;</t>
  </si>
  <si>
    <t>吴扬文</t>
  </si>
  <si>
    <t xml:space="preserve">999225032899928	</t>
  </si>
  <si>
    <t>柚见好——非遗双床房&lt;超值特惠&gt;&lt;双人入住&gt;&lt;双早&gt;</t>
  </si>
  <si>
    <t>罗政</t>
  </si>
  <si>
    <t xml:space="preserve">590569	</t>
  </si>
  <si>
    <t xml:space="preserve">999225076577282	</t>
  </si>
  <si>
    <t>柚见汝——非遗大床房&lt;超值特惠&gt;&lt;双人入住&gt;&lt;双早&gt;</t>
  </si>
  <si>
    <t>姜晓丽</t>
  </si>
  <si>
    <t xml:space="preserve">999225076654383	</t>
  </si>
  <si>
    <t>[香港]香港广易商务宾馆(家庭旅馆)(WIDE EVER HOSTEL)(2981749)</t>
  </si>
  <si>
    <t>大床房&lt;特惠专享&gt;&lt;双人入住&gt;&lt;无早&gt;</t>
  </si>
  <si>
    <t>zuo/jun</t>
  </si>
  <si>
    <t xml:space="preserve">3581148	</t>
  </si>
  <si>
    <t xml:space="preserve">999225077921954	</t>
  </si>
  <si>
    <t>四人房&lt;特惠专享&gt;&lt;四人入住&gt;&lt;无早&gt;</t>
  </si>
  <si>
    <t>CHANG/IAN TENG</t>
  </si>
  <si>
    <t xml:space="preserve">3581785	</t>
  </si>
  <si>
    <t xml:space="preserve">999225078696301	</t>
  </si>
  <si>
    <t>[梅州]梅州白天鹅迎宾馆(100697959)</t>
  </si>
  <si>
    <t>商务江景大床房&lt;特惠促销&gt;&lt;双人入住&gt;&lt;双早&gt;&lt;日历房套餐高价值&gt;&lt;新酒店礼盒&gt;</t>
  </si>
  <si>
    <t>苗晓军</t>
  </si>
  <si>
    <t xml:space="preserve">999225087454606	</t>
  </si>
  <si>
    <t>商务江景大床房&lt;超值特惠&gt;&lt;双人入住&gt;&lt;日历房套餐高价值&gt;&lt;单早&gt;&lt;新酒店礼盒&gt;</t>
  </si>
  <si>
    <t>谢耀权</t>
  </si>
  <si>
    <t>，</t>
  </si>
  <si>
    <t>202306271951190068</t>
  </si>
  <si>
    <t>202306292307240021</t>
  </si>
  <si>
    <t>202307021611420021</t>
  </si>
  <si>
    <t>202307022128260020</t>
  </si>
  <si>
    <t>A230718093657481</t>
  </si>
  <si>
    <t>房集：i230718092914 1957.2元</t>
  </si>
  <si>
    <t>CNY / HKD 当前参考汇率: 1.088453728</t>
  </si>
  <si>
    <t>总计：36605.54 CNY/
39843.44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</si>
  <si>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</si>
  <si>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</si>
  <si>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</si>
  <si>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</si>
  <si>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</si>
  <si>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</si>
  <si>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</si>
  <si>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</si>
  <si>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</si>
  <si>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</si>
  <si>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</si>
  <si>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</si>
  <si>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</si>
  <si>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</si>
  <si>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</si>
  <si>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</si>
  <si>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</si>
  <si>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</si>
  <si>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</si>
  <si>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2023-07-02</t>
  </si>
  <si>
    <t>3581785</t>
  </si>
  <si>
    <t>香港广易商务宾馆(家庭旅馆)</t>
  </si>
  <si>
    <t>CHANG IAN TENG</t>
  </si>
  <si>
    <t>2023-07-03</t>
  </si>
  <si>
    <t>退房日周结</t>
  </si>
  <si>
    <t>370.26</t>
  </si>
  <si>
    <t>RMB</t>
  </si>
  <si>
    <t>0</t>
  </si>
  <si>
    <t>0.00</t>
  </si>
  <si>
    <t>携程国内直连(DD)</t>
  </si>
  <si>
    <t>01.011249</t>
  </si>
  <si>
    <t>2023-07-02 14:26:20</t>
  </si>
  <si>
    <t>否</t>
  </si>
  <si>
    <t>汇智国际旅游发展有限公司</t>
  </si>
  <si>
    <t>直采</t>
  </si>
  <si>
    <t>中国</t>
  </si>
  <si>
    <t>3581148</t>
  </si>
  <si>
    <t>zuo jun</t>
  </si>
  <si>
    <t>259.08</t>
  </si>
  <si>
    <t>2023-07-02 11:52:35</t>
  </si>
  <si>
    <t>2023-06-25</t>
  </si>
  <si>
    <t>3548586</t>
  </si>
  <si>
    <t>香港九龙酒店</t>
  </si>
  <si>
    <t>ZHOU LIUBING</t>
  </si>
  <si>
    <t>2023-07-01</t>
  </si>
  <si>
    <t>1976.00</t>
  </si>
  <si>
    <t>2023-06-26 21:42:57</t>
  </si>
  <si>
    <t>2023-06-22</t>
  </si>
  <si>
    <t>3535720</t>
  </si>
  <si>
    <t>香港九龙海逸君绰酒店</t>
  </si>
  <si>
    <t>XU DAOHONG,ZHOU SHUANG</t>
  </si>
  <si>
    <t>2023-06-30</t>
  </si>
  <si>
    <t>3037.00</t>
  </si>
  <si>
    <t>2023-06-24 21:34:47</t>
  </si>
  <si>
    <t>2023-06-18</t>
  </si>
  <si>
    <t>3521854</t>
  </si>
  <si>
    <t>SUN YIDING</t>
  </si>
  <si>
    <t>1747.00</t>
  </si>
  <si>
    <t>2023-06-19 10:32:25</t>
  </si>
  <si>
    <t>3518483</t>
  </si>
  <si>
    <t>LIN LUWEI,TONG MUYING,LIN XUEHUA,CHEN JIANJING,LIN XUEMING,WANG CAIHONG</t>
  </si>
  <si>
    <t>5241.00</t>
  </si>
  <si>
    <t>2023-06-19 10:33:57</t>
  </si>
  <si>
    <t>2023-06-10</t>
  </si>
  <si>
    <t>3486387</t>
  </si>
  <si>
    <t>历山酒店</t>
  </si>
  <si>
    <t>LI GUOQIN,LU JIANJUN</t>
  </si>
  <si>
    <t>2023-06-29</t>
  </si>
  <si>
    <t>5688.00</t>
  </si>
  <si>
    <t>2023-06-14 16:07:16</t>
  </si>
  <si>
    <t>2023-06-12</t>
  </si>
  <si>
    <t>3493130</t>
  </si>
  <si>
    <t>Xu Jun</t>
  </si>
  <si>
    <t>1726.00</t>
  </si>
  <si>
    <t>2023-06-12 11:01:25</t>
  </si>
  <si>
    <t>2023-05-27</t>
  </si>
  <si>
    <t>3427371</t>
  </si>
  <si>
    <t>LI DA</t>
  </si>
  <si>
    <t>2710.00</t>
  </si>
  <si>
    <t>2023-06-12 16:04:41</t>
  </si>
  <si>
    <t>2023-05-07</t>
  </si>
  <si>
    <t>3338481</t>
  </si>
  <si>
    <t>ZHANG YUTING,CHEN HUIHONG</t>
  </si>
  <si>
    <t>1768.00</t>
  </si>
  <si>
    <t>2023-06-08 14:51:13</t>
  </si>
  <si>
    <t>2023-05-05</t>
  </si>
  <si>
    <t>3330767</t>
  </si>
  <si>
    <t>CHEN JIA YAN</t>
  </si>
  <si>
    <t>2610.00</t>
  </si>
  <si>
    <t>2023-05-08 15:54:51</t>
  </si>
  <si>
    <t>2023-05-02</t>
  </si>
  <si>
    <t>3315161</t>
  </si>
  <si>
    <t>ZHANG MEI,MA XUANWEN,MA XIUFENG,LU JUNZE,LU XUANHAN,MA XIUHUA,ZHANG LI,FAN NENGJING</t>
  </si>
  <si>
    <t>7516.00</t>
  </si>
  <si>
    <t>2023-05-02 15:13:47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</si>
</sst>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14</xdr:col>
      <xdr:colOff>266700</xdr:colOff>
      <xdr:row>62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3060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45108</v>
      </c>
      <c r="G2" s="6">
        <v>45110</v>
      </c>
      <c r="H2" s="4">
        <v>4</v>
      </c>
      <c r="I2" s="4">
        <v>2</v>
      </c>
      <c r="J2" s="4">
        <v>8</v>
      </c>
      <c r="K2" s="4" t="s">
        <v>30</v>
      </c>
      <c r="L2" s="4">
        <v>7516</v>
      </c>
      <c r="M2" s="4">
        <v>7516</v>
      </c>
      <c r="N2" s="4" t="s">
        <v>31</v>
      </c>
      <c r="O2" s="4" t="s">
        <v>32</v>
      </c>
      <c r="P2" s="4" t="s">
        <v>33</v>
      </c>
      <c r="Q2" s="4">
        <v>0</v>
      </c>
      <c r="R2" s="7">
        <v>45048</v>
      </c>
      <c r="S2" s="6">
        <v>45125</v>
      </c>
      <c r="T2" s="4" t="s">
        <v>34</v>
      </c>
      <c r="U2" s="4">
        <v>7516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45107</v>
      </c>
      <c r="G3" s="6">
        <v>45110</v>
      </c>
      <c r="H3" s="4">
        <v>1</v>
      </c>
      <c r="I3" s="4">
        <v>3</v>
      </c>
      <c r="J3" s="4">
        <v>3</v>
      </c>
      <c r="K3" s="4" t="s">
        <v>30</v>
      </c>
      <c r="L3" s="4">
        <v>2610</v>
      </c>
      <c r="M3" s="4">
        <v>2610</v>
      </c>
      <c r="N3" s="4" t="s">
        <v>39</v>
      </c>
      <c r="O3" s="4" t="s">
        <v>32</v>
      </c>
      <c r="P3" s="4" t="s">
        <v>33</v>
      </c>
      <c r="Q3" s="4">
        <v>0</v>
      </c>
      <c r="R3" s="7">
        <v>45051</v>
      </c>
      <c r="S3" s="6">
        <v>45125</v>
      </c>
      <c r="T3" s="4" t="s">
        <v>34</v>
      </c>
      <c r="U3" s="4">
        <v>2610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45108</v>
      </c>
      <c r="G4" s="6">
        <v>45110</v>
      </c>
      <c r="H4" s="4">
        <v>1</v>
      </c>
      <c r="I4" s="4">
        <v>2</v>
      </c>
      <c r="J4" s="4">
        <v>2</v>
      </c>
      <c r="K4" s="4" t="s">
        <v>30</v>
      </c>
      <c r="L4" s="4">
        <v>1768</v>
      </c>
      <c r="M4" s="4">
        <v>1768</v>
      </c>
      <c r="N4" s="4" t="s">
        <v>42</v>
      </c>
      <c r="O4" s="4" t="s">
        <v>32</v>
      </c>
      <c r="P4" s="4" t="s">
        <v>33</v>
      </c>
      <c r="Q4" s="4">
        <v>0</v>
      </c>
      <c r="R4" s="7">
        <v>45053</v>
      </c>
      <c r="S4" s="6">
        <v>45125</v>
      </c>
      <c r="T4" s="4" t="s">
        <v>34</v>
      </c>
      <c r="U4" s="4">
        <v>1768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45107</v>
      </c>
      <c r="G5" s="6">
        <v>45110</v>
      </c>
      <c r="H5" s="4">
        <v>1</v>
      </c>
      <c r="I5" s="4">
        <v>3</v>
      </c>
      <c r="J5" s="4">
        <v>3</v>
      </c>
      <c r="K5" s="4" t="s">
        <v>30</v>
      </c>
      <c r="L5" s="4">
        <v>2710</v>
      </c>
      <c r="M5" s="4">
        <v>2710</v>
      </c>
      <c r="N5" s="4" t="s">
        <v>45</v>
      </c>
      <c r="O5" s="4" t="s">
        <v>32</v>
      </c>
      <c r="P5" s="4" t="s">
        <v>33</v>
      </c>
      <c r="Q5" s="4">
        <v>0</v>
      </c>
      <c r="R5" s="7">
        <v>45073</v>
      </c>
      <c r="S5" s="6">
        <v>45125</v>
      </c>
      <c r="T5" s="4" t="s">
        <v>34</v>
      </c>
      <c r="U5" s="4">
        <v>2710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45106</v>
      </c>
      <c r="G6" s="6">
        <v>45110</v>
      </c>
      <c r="H6" s="4">
        <v>2</v>
      </c>
      <c r="I6" s="4">
        <v>4</v>
      </c>
      <c r="J6" s="4">
        <v>8</v>
      </c>
      <c r="K6" s="4" t="s">
        <v>30</v>
      </c>
      <c r="L6" s="4">
        <v>5688</v>
      </c>
      <c r="M6" s="4">
        <v>5688</v>
      </c>
      <c r="N6" s="4" t="s">
        <v>50</v>
      </c>
      <c r="O6" s="4" t="s">
        <v>32</v>
      </c>
      <c r="P6" s="4" t="s">
        <v>33</v>
      </c>
      <c r="Q6" s="4">
        <v>0</v>
      </c>
      <c r="R6" s="7">
        <v>45087</v>
      </c>
      <c r="S6" s="6">
        <v>45125</v>
      </c>
      <c r="T6" s="4" t="s">
        <v>34</v>
      </c>
      <c r="U6" s="4">
        <v>5688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45108</v>
      </c>
      <c r="G7" s="6">
        <v>45110</v>
      </c>
      <c r="H7" s="4">
        <v>1</v>
      </c>
      <c r="I7" s="4">
        <v>2</v>
      </c>
      <c r="J7" s="4">
        <v>2</v>
      </c>
      <c r="K7" s="4" t="s">
        <v>30</v>
      </c>
      <c r="L7" s="4">
        <v>1726</v>
      </c>
      <c r="M7" s="4">
        <v>1726</v>
      </c>
      <c r="N7" s="4" t="s">
        <v>53</v>
      </c>
      <c r="O7" s="4" t="s">
        <v>32</v>
      </c>
      <c r="P7" s="4" t="s">
        <v>33</v>
      </c>
      <c r="Q7" s="4">
        <v>0</v>
      </c>
      <c r="R7" s="7">
        <v>45089</v>
      </c>
      <c r="S7" s="6">
        <v>45125</v>
      </c>
      <c r="T7" s="4" t="s">
        <v>34</v>
      </c>
      <c r="U7" s="4">
        <v>1726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28</v>
      </c>
      <c r="E8" s="4" t="s">
        <v>38</v>
      </c>
      <c r="F8" s="6">
        <v>45108</v>
      </c>
      <c r="G8" s="6">
        <v>45110</v>
      </c>
      <c r="H8" s="4">
        <v>2</v>
      </c>
      <c r="I8" s="4">
        <v>2</v>
      </c>
      <c r="J8" s="4">
        <v>4</v>
      </c>
      <c r="K8" s="4" t="s">
        <v>30</v>
      </c>
      <c r="L8" s="4">
        <v>3494</v>
      </c>
      <c r="M8" s="4">
        <v>3494</v>
      </c>
      <c r="N8" s="4" t="s">
        <v>56</v>
      </c>
      <c r="O8" s="4" t="s">
        <v>32</v>
      </c>
      <c r="P8" s="4" t="s">
        <v>33</v>
      </c>
      <c r="Q8" s="4">
        <v>0</v>
      </c>
      <c r="R8" s="7">
        <v>45094.0000115741</v>
      </c>
      <c r="S8" s="6">
        <v>45125</v>
      </c>
      <c r="T8" s="4" t="s">
        <v>34</v>
      </c>
      <c r="U8" s="4">
        <v>3494</v>
      </c>
      <c r="V8" s="4">
        <v>0</v>
      </c>
      <c r="W8" s="4">
        <v>3566</v>
      </c>
      <c r="X8" s="4" t="s">
        <v>57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28</v>
      </c>
      <c r="E9" s="4" t="s">
        <v>38</v>
      </c>
      <c r="F9" s="6">
        <v>45108</v>
      </c>
      <c r="G9" s="6">
        <v>45110</v>
      </c>
      <c r="H9" s="4">
        <v>3</v>
      </c>
      <c r="I9" s="4">
        <v>2</v>
      </c>
      <c r="J9" s="4">
        <v>6</v>
      </c>
      <c r="K9" s="4" t="s">
        <v>30</v>
      </c>
      <c r="L9" s="4">
        <v>5241</v>
      </c>
      <c r="M9" s="4">
        <v>5241</v>
      </c>
      <c r="N9" s="4" t="s">
        <v>59</v>
      </c>
      <c r="O9" s="4" t="s">
        <v>32</v>
      </c>
      <c r="P9" s="4" t="s">
        <v>33</v>
      </c>
      <c r="Q9" s="4">
        <v>0</v>
      </c>
      <c r="R9" s="7">
        <v>45095.0000115741</v>
      </c>
      <c r="S9" s="6">
        <v>45125</v>
      </c>
      <c r="T9" s="4" t="s">
        <v>34</v>
      </c>
      <c r="U9" s="4">
        <v>5241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55</v>
      </c>
      <c r="B10" s="4" t="s">
        <v>26</v>
      </c>
      <c r="C10" s="4" t="s">
        <v>61</v>
      </c>
      <c r="D10" s="4" t="s">
        <v>28</v>
      </c>
      <c r="E10" s="4" t="s">
        <v>38</v>
      </c>
      <c r="F10" s="6">
        <v>45108</v>
      </c>
      <c r="G10" s="6">
        <v>45110</v>
      </c>
      <c r="H10" s="4">
        <v>2</v>
      </c>
      <c r="I10" s="4">
        <v>2</v>
      </c>
      <c r="J10" s="4">
        <v>4</v>
      </c>
      <c r="K10" s="4" t="s">
        <v>30</v>
      </c>
      <c r="L10" s="4">
        <v>-1747</v>
      </c>
      <c r="M10" s="4">
        <v>-1747</v>
      </c>
      <c r="N10" s="4" t="s">
        <v>56</v>
      </c>
      <c r="O10" s="4" t="s">
        <v>32</v>
      </c>
      <c r="P10" s="4" t="s">
        <v>33</v>
      </c>
      <c r="Q10" s="4">
        <v>0</v>
      </c>
      <c r="R10" s="7">
        <v>45094.5092592593</v>
      </c>
      <c r="S10" s="6">
        <v>45125</v>
      </c>
      <c r="T10" s="4" t="s">
        <v>34</v>
      </c>
      <c r="U10" s="4">
        <v>-1747</v>
      </c>
      <c r="V10" s="4">
        <v>0</v>
      </c>
      <c r="W10" s="4">
        <v>-2080</v>
      </c>
      <c r="X10" s="4" t="s">
        <v>57</v>
      </c>
      <c r="Y10" s="4" t="s">
        <v>36</v>
      </c>
    </row>
    <row r="11" s="4" customFormat="1" spans="1:25">
      <c r="A11" s="4" t="s">
        <v>55</v>
      </c>
      <c r="B11" s="4" t="s">
        <v>26</v>
      </c>
      <c r="C11" s="4" t="s">
        <v>62</v>
      </c>
      <c r="D11" s="4" t="s">
        <v>28</v>
      </c>
      <c r="E11" s="4" t="s">
        <v>38</v>
      </c>
      <c r="F11" s="6">
        <v>45108</v>
      </c>
      <c r="G11" s="6">
        <v>45110</v>
      </c>
      <c r="H11" s="4">
        <v>2</v>
      </c>
      <c r="I11" s="4">
        <v>2</v>
      </c>
      <c r="J11" s="4">
        <v>4</v>
      </c>
      <c r="K11" s="4" t="s">
        <v>30</v>
      </c>
      <c r="L11" s="4">
        <v>-3494</v>
      </c>
      <c r="M11" s="4">
        <v>-3494</v>
      </c>
      <c r="N11" s="4" t="s">
        <v>56</v>
      </c>
      <c r="O11" s="4" t="s">
        <v>32</v>
      </c>
      <c r="P11" s="4" t="s">
        <v>33</v>
      </c>
      <c r="Q11" s="4">
        <v>0</v>
      </c>
      <c r="R11" s="7">
        <v>45094.0000115741</v>
      </c>
      <c r="S11" s="6">
        <v>45125</v>
      </c>
      <c r="T11" s="4" t="s">
        <v>34</v>
      </c>
      <c r="U11" s="4">
        <v>-3494</v>
      </c>
      <c r="V11" s="4">
        <v>0</v>
      </c>
      <c r="W11" s="4">
        <v>-3566</v>
      </c>
      <c r="X11" s="4" t="s">
        <v>57</v>
      </c>
      <c r="Y11" s="4" t="s">
        <v>36</v>
      </c>
    </row>
    <row r="12" s="4" customFormat="1" spans="1:25">
      <c r="A12" s="4" t="s">
        <v>55</v>
      </c>
      <c r="B12" s="4" t="s">
        <v>26</v>
      </c>
      <c r="C12" s="4" t="s">
        <v>63</v>
      </c>
      <c r="D12" s="4" t="s">
        <v>64</v>
      </c>
      <c r="E12" s="4" t="s">
        <v>38</v>
      </c>
      <c r="F12" s="6">
        <v>45108</v>
      </c>
      <c r="G12" s="6">
        <v>45110</v>
      </c>
      <c r="H12" s="4">
        <v>2</v>
      </c>
      <c r="I12" s="4">
        <v>2</v>
      </c>
      <c r="J12" s="4">
        <v>4</v>
      </c>
      <c r="K12" s="4" t="s">
        <v>30</v>
      </c>
      <c r="L12" s="4">
        <v>1747</v>
      </c>
      <c r="M12" s="4">
        <v>1747</v>
      </c>
      <c r="N12" s="4" t="s">
        <v>56</v>
      </c>
      <c r="O12" s="4" t="s">
        <v>32</v>
      </c>
      <c r="P12" s="4" t="s">
        <v>33</v>
      </c>
      <c r="Q12" s="4">
        <v>0</v>
      </c>
      <c r="R12" s="7">
        <v>45094.5092592593</v>
      </c>
      <c r="S12" s="6">
        <v>45125</v>
      </c>
      <c r="T12" s="4" t="s">
        <v>34</v>
      </c>
      <c r="U12" s="4">
        <v>1747</v>
      </c>
      <c r="V12" s="4">
        <v>0</v>
      </c>
      <c r="W12" s="4">
        <v>0</v>
      </c>
      <c r="X12" s="4" t="s">
        <v>57</v>
      </c>
      <c r="Y12" s="4" t="s">
        <v>36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28</v>
      </c>
      <c r="E13" s="4" t="s">
        <v>38</v>
      </c>
      <c r="F13" s="6">
        <v>45108</v>
      </c>
      <c r="G13" s="6">
        <v>45110</v>
      </c>
      <c r="H13" s="4">
        <v>1</v>
      </c>
      <c r="I13" s="4">
        <v>2</v>
      </c>
      <c r="J13" s="4">
        <v>2</v>
      </c>
      <c r="K13" s="4" t="s">
        <v>30</v>
      </c>
      <c r="L13" s="4">
        <v>1747</v>
      </c>
      <c r="M13" s="4">
        <v>1747</v>
      </c>
      <c r="N13" s="4" t="s">
        <v>66</v>
      </c>
      <c r="O13" s="4" t="s">
        <v>32</v>
      </c>
      <c r="P13" s="4" t="s">
        <v>33</v>
      </c>
      <c r="Q13" s="4">
        <v>0</v>
      </c>
      <c r="R13" s="7">
        <v>45095</v>
      </c>
      <c r="S13" s="6">
        <v>45125</v>
      </c>
      <c r="T13" s="4" t="s">
        <v>34</v>
      </c>
      <c r="U13" s="4">
        <v>1747</v>
      </c>
      <c r="V13" s="4">
        <v>0</v>
      </c>
      <c r="W13" s="4">
        <v>0</v>
      </c>
      <c r="X13" s="4" t="s">
        <v>67</v>
      </c>
      <c r="Y13" s="4" t="s">
        <v>36</v>
      </c>
    </row>
    <row r="14" s="4" customFormat="1" spans="1:25">
      <c r="A14" s="4" t="s">
        <v>68</v>
      </c>
      <c r="B14" s="4" t="s">
        <v>26</v>
      </c>
      <c r="C14" s="4" t="s">
        <v>27</v>
      </c>
      <c r="D14" s="4" t="s">
        <v>69</v>
      </c>
      <c r="E14" s="4" t="s">
        <v>70</v>
      </c>
      <c r="F14" s="6">
        <v>45107</v>
      </c>
      <c r="G14" s="6">
        <v>45110</v>
      </c>
      <c r="H14" s="4">
        <v>1</v>
      </c>
      <c r="I14" s="4">
        <v>3</v>
      </c>
      <c r="J14" s="4">
        <v>3</v>
      </c>
      <c r="K14" s="4" t="s">
        <v>30</v>
      </c>
      <c r="L14" s="4">
        <v>3037</v>
      </c>
      <c r="M14" s="4">
        <v>3037</v>
      </c>
      <c r="N14" s="4" t="s">
        <v>71</v>
      </c>
      <c r="O14" s="4" t="s">
        <v>32</v>
      </c>
      <c r="P14" s="4" t="s">
        <v>33</v>
      </c>
      <c r="Q14" s="4">
        <v>0</v>
      </c>
      <c r="R14" s="7">
        <v>45099</v>
      </c>
      <c r="S14" s="6">
        <v>45125</v>
      </c>
      <c r="T14" s="4" t="s">
        <v>34</v>
      </c>
      <c r="U14" s="4">
        <v>3037</v>
      </c>
      <c r="V14" s="4">
        <v>0</v>
      </c>
      <c r="W14" s="4">
        <v>0</v>
      </c>
      <c r="X14" s="4" t="s">
        <v>72</v>
      </c>
      <c r="Y14" s="4" t="s">
        <v>36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28</v>
      </c>
      <c r="E15" s="4" t="s">
        <v>29</v>
      </c>
      <c r="F15" s="6">
        <v>45108</v>
      </c>
      <c r="G15" s="6">
        <v>45110</v>
      </c>
      <c r="H15" s="4">
        <v>1</v>
      </c>
      <c r="I15" s="4">
        <v>2</v>
      </c>
      <c r="J15" s="4">
        <v>2</v>
      </c>
      <c r="K15" s="4" t="s">
        <v>30</v>
      </c>
      <c r="L15" s="4">
        <v>1976</v>
      </c>
      <c r="M15" s="4">
        <v>1976</v>
      </c>
      <c r="N15" s="4" t="s">
        <v>74</v>
      </c>
      <c r="O15" s="4" t="s">
        <v>32</v>
      </c>
      <c r="P15" s="4" t="s">
        <v>33</v>
      </c>
      <c r="Q15" s="4">
        <v>0</v>
      </c>
      <c r="R15" s="7">
        <v>45102</v>
      </c>
      <c r="S15" s="6">
        <v>45125</v>
      </c>
      <c r="T15" s="4" t="s">
        <v>34</v>
      </c>
      <c r="U15" s="4">
        <v>1976</v>
      </c>
      <c r="V15" s="4">
        <v>0</v>
      </c>
      <c r="W15" s="4">
        <v>0</v>
      </c>
      <c r="X15" s="4" t="s">
        <v>75</v>
      </c>
      <c r="Y15" s="4" t="s">
        <v>36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77</v>
      </c>
      <c r="E16" s="4" t="s">
        <v>78</v>
      </c>
      <c r="F16" s="6">
        <v>45108</v>
      </c>
      <c r="G16" s="6">
        <v>45110</v>
      </c>
      <c r="H16" s="4">
        <v>1</v>
      </c>
      <c r="I16" s="4">
        <v>2</v>
      </c>
      <c r="J16" s="4">
        <v>2</v>
      </c>
      <c r="K16" s="4" t="s">
        <v>30</v>
      </c>
      <c r="L16" s="4">
        <v>896</v>
      </c>
      <c r="M16" s="4">
        <v>896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45104.0000115741</v>
      </c>
      <c r="S16" s="6">
        <v>45125</v>
      </c>
      <c r="T16" s="4" t="s">
        <v>34</v>
      </c>
      <c r="U16" s="4">
        <v>896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80</v>
      </c>
      <c r="B17" s="4" t="s">
        <v>26</v>
      </c>
      <c r="C17" s="4" t="s">
        <v>27</v>
      </c>
      <c r="D17" s="4" t="s">
        <v>77</v>
      </c>
      <c r="E17" s="4" t="s">
        <v>81</v>
      </c>
      <c r="F17" s="6">
        <v>45109</v>
      </c>
      <c r="G17" s="6">
        <v>45110</v>
      </c>
      <c r="H17" s="4">
        <v>1</v>
      </c>
      <c r="I17" s="4">
        <v>1</v>
      </c>
      <c r="J17" s="4">
        <v>1</v>
      </c>
      <c r="K17" s="4" t="s">
        <v>30</v>
      </c>
      <c r="L17" s="4">
        <v>462</v>
      </c>
      <c r="M17" s="4">
        <v>462</v>
      </c>
      <c r="N17" s="4" t="s">
        <v>82</v>
      </c>
      <c r="O17" s="4" t="s">
        <v>32</v>
      </c>
      <c r="P17" s="4" t="s">
        <v>33</v>
      </c>
      <c r="Q17" s="4">
        <v>0</v>
      </c>
      <c r="R17" s="7">
        <v>45106</v>
      </c>
      <c r="S17" s="6">
        <v>45125</v>
      </c>
      <c r="T17" s="4" t="s">
        <v>34</v>
      </c>
      <c r="U17" s="4">
        <v>462</v>
      </c>
      <c r="V17" s="4">
        <v>0</v>
      </c>
      <c r="W17" s="4">
        <v>0</v>
      </c>
      <c r="X17" s="4" t="s">
        <v>36</v>
      </c>
      <c r="Y17" s="4" t="s">
        <v>83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77</v>
      </c>
      <c r="E18" s="4" t="s">
        <v>85</v>
      </c>
      <c r="F18" s="6">
        <v>45109</v>
      </c>
      <c r="G18" s="6">
        <v>45110</v>
      </c>
      <c r="H18" s="4">
        <v>1</v>
      </c>
      <c r="I18" s="4">
        <v>1</v>
      </c>
      <c r="J18" s="4">
        <v>1</v>
      </c>
      <c r="K18" s="4" t="s">
        <v>30</v>
      </c>
      <c r="L18" s="4">
        <v>431.2</v>
      </c>
      <c r="M18" s="4">
        <v>431.2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45109.0000115741</v>
      </c>
      <c r="S18" s="6">
        <v>45125</v>
      </c>
      <c r="T18" s="4" t="s">
        <v>34</v>
      </c>
      <c r="U18" s="4">
        <v>431.2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87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45109</v>
      </c>
      <c r="G19" s="6">
        <v>45110</v>
      </c>
      <c r="H19" s="4">
        <v>1</v>
      </c>
      <c r="I19" s="4">
        <v>1</v>
      </c>
      <c r="J19" s="4">
        <v>1</v>
      </c>
      <c r="K19" s="4" t="s">
        <v>30</v>
      </c>
      <c r="L19" s="4">
        <v>259.08</v>
      </c>
      <c r="M19" s="4">
        <v>259.08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45109.0000115741</v>
      </c>
      <c r="S19" s="6">
        <v>45125</v>
      </c>
      <c r="T19" s="4" t="s">
        <v>34</v>
      </c>
      <c r="U19" s="4">
        <v>259.08</v>
      </c>
      <c r="V19" s="4">
        <v>0</v>
      </c>
      <c r="W19" s="4">
        <v>0</v>
      </c>
      <c r="X19" s="4" t="s">
        <v>91</v>
      </c>
      <c r="Y19" s="4" t="s">
        <v>36</v>
      </c>
    </row>
    <row r="20" s="4" customFormat="1" spans="1:25">
      <c r="A20" s="4" t="s">
        <v>84</v>
      </c>
      <c r="B20" s="4" t="s">
        <v>26</v>
      </c>
      <c r="C20" s="4" t="s">
        <v>62</v>
      </c>
      <c r="D20" s="4" t="s">
        <v>77</v>
      </c>
      <c r="E20" s="4" t="s">
        <v>85</v>
      </c>
      <c r="F20" s="6">
        <v>45109</v>
      </c>
      <c r="G20" s="6">
        <v>45110</v>
      </c>
      <c r="H20" s="4">
        <v>1</v>
      </c>
      <c r="I20" s="4">
        <v>1</v>
      </c>
      <c r="J20" s="4">
        <v>1</v>
      </c>
      <c r="K20" s="4" t="s">
        <v>30</v>
      </c>
      <c r="L20" s="4">
        <v>-431.2</v>
      </c>
      <c r="M20" s="4">
        <v>-431.2</v>
      </c>
      <c r="N20" s="4" t="s">
        <v>86</v>
      </c>
      <c r="O20" s="4" t="s">
        <v>32</v>
      </c>
      <c r="P20" s="4" t="s">
        <v>33</v>
      </c>
      <c r="Q20" s="4">
        <v>0</v>
      </c>
      <c r="R20" s="7">
        <v>45109.0000115741</v>
      </c>
      <c r="S20" s="6">
        <v>45125</v>
      </c>
      <c r="T20" s="4" t="s">
        <v>34</v>
      </c>
      <c r="U20" s="4">
        <v>-431.2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92</v>
      </c>
      <c r="B21" s="4" t="s">
        <v>26</v>
      </c>
      <c r="C21" s="4" t="s">
        <v>27</v>
      </c>
      <c r="D21" s="4" t="s">
        <v>88</v>
      </c>
      <c r="E21" s="4" t="s">
        <v>93</v>
      </c>
      <c r="F21" s="6">
        <v>45109</v>
      </c>
      <c r="G21" s="6">
        <v>45110</v>
      </c>
      <c r="H21" s="4">
        <v>1</v>
      </c>
      <c r="I21" s="4">
        <v>1</v>
      </c>
      <c r="J21" s="4">
        <v>1</v>
      </c>
      <c r="K21" s="4" t="s">
        <v>30</v>
      </c>
      <c r="L21" s="4">
        <v>370.26</v>
      </c>
      <c r="M21" s="4">
        <v>370.26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45109.0000115741</v>
      </c>
      <c r="S21" s="6">
        <v>45125</v>
      </c>
      <c r="T21" s="4" t="s">
        <v>34</v>
      </c>
      <c r="U21" s="4">
        <v>370.26</v>
      </c>
      <c r="V21" s="4">
        <v>0</v>
      </c>
      <c r="W21" s="4">
        <v>0</v>
      </c>
      <c r="X21" s="4" t="s">
        <v>95</v>
      </c>
      <c r="Y21" s="4" t="s">
        <v>36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97</v>
      </c>
      <c r="E22" s="4" t="s">
        <v>98</v>
      </c>
      <c r="F22" s="6">
        <v>45109</v>
      </c>
      <c r="G22" s="6">
        <v>45110</v>
      </c>
      <c r="H22" s="4">
        <v>1</v>
      </c>
      <c r="I22" s="4">
        <v>1</v>
      </c>
      <c r="J22" s="4">
        <v>1</v>
      </c>
      <c r="K22" s="4" t="s">
        <v>30</v>
      </c>
      <c r="L22" s="4">
        <v>305.2</v>
      </c>
      <c r="M22" s="4">
        <v>305.2</v>
      </c>
      <c r="N22" s="4" t="s">
        <v>99</v>
      </c>
      <c r="O22" s="4" t="s">
        <v>32</v>
      </c>
      <c r="P22" s="4" t="s">
        <v>33</v>
      </c>
      <c r="Q22" s="4">
        <v>0</v>
      </c>
      <c r="R22" s="7">
        <v>45109.0000115741</v>
      </c>
      <c r="S22" s="6">
        <v>45125</v>
      </c>
      <c r="T22" s="4" t="s">
        <v>34</v>
      </c>
      <c r="U22" s="4">
        <v>305.2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100</v>
      </c>
      <c r="B23" s="4" t="s">
        <v>26</v>
      </c>
      <c r="C23" s="4" t="s">
        <v>27</v>
      </c>
      <c r="D23" s="4" t="s">
        <v>97</v>
      </c>
      <c r="E23" s="4" t="s">
        <v>101</v>
      </c>
      <c r="F23" s="6">
        <v>45109</v>
      </c>
      <c r="G23" s="6">
        <v>45110</v>
      </c>
      <c r="H23" s="4">
        <v>1</v>
      </c>
      <c r="I23" s="4">
        <v>1</v>
      </c>
      <c r="J23" s="4">
        <v>1</v>
      </c>
      <c r="K23" s="4" t="s">
        <v>30</v>
      </c>
      <c r="L23" s="4">
        <v>294</v>
      </c>
      <c r="M23" s="4">
        <v>294</v>
      </c>
      <c r="N23" s="4" t="s">
        <v>102</v>
      </c>
      <c r="O23" s="4" t="s">
        <v>32</v>
      </c>
      <c r="P23" s="4" t="s">
        <v>33</v>
      </c>
      <c r="Q23" s="4">
        <v>0</v>
      </c>
      <c r="R23" s="7">
        <v>45109.0000115741</v>
      </c>
      <c r="S23" s="6">
        <v>45125</v>
      </c>
      <c r="T23" s="4" t="s">
        <v>34</v>
      </c>
      <c r="U23" s="4">
        <v>294</v>
      </c>
      <c r="V23" s="4">
        <v>0</v>
      </c>
      <c r="W23" s="4">
        <v>0</v>
      </c>
      <c r="X23" s="4" t="s">
        <v>36</v>
      </c>
      <c r="Y2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5" sqref="A25:D28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999223966289151</v>
      </c>
      <c r="B2" s="6">
        <v>45108</v>
      </c>
      <c r="C2" s="6">
        <v>45110</v>
      </c>
      <c r="D2" s="4">
        <v>7516</v>
      </c>
      <c r="E2" s="4" t="str">
        <f>VLOOKUP(A2,HOP!A:L,12,0)</f>
        <v>7516.00</v>
      </c>
      <c r="F2" s="4" t="str">
        <f>VLOOKUP(A2,HOP!A:C,3,0)</f>
        <v>3315161</v>
      </c>
      <c r="G2" s="4">
        <f>D2-E2</f>
        <v>0</v>
      </c>
      <c r="H2" s="4" t="str">
        <f>$H$1&amp;F2</f>
        <v>，3315161</v>
      </c>
      <c r="I2" s="4" t="str">
        <f>VLOOKUP(A2,HOP!A:U,21,0)</f>
        <v>直采</v>
      </c>
    </row>
    <row r="3" s="4" customFormat="1" spans="1:9">
      <c r="A3" s="5">
        <v>999224016018045</v>
      </c>
      <c r="B3" s="6">
        <v>45107</v>
      </c>
      <c r="C3" s="6">
        <v>45110</v>
      </c>
      <c r="D3" s="4">
        <v>2610</v>
      </c>
      <c r="E3" s="4" t="str">
        <f>VLOOKUP(A3,HOP!A:L,12,0)</f>
        <v>2610.00</v>
      </c>
      <c r="F3" s="4" t="str">
        <f>VLOOKUP(A3,HOP!A:C,3,0)</f>
        <v>3330767</v>
      </c>
      <c r="G3" s="4">
        <f t="shared" ref="G3:G19" si="0">D3-E3</f>
        <v>0</v>
      </c>
      <c r="H3" s="4" t="str">
        <f t="shared" ref="H3:H19" si="1">$H$1&amp;F3</f>
        <v>，3330767</v>
      </c>
      <c r="I3" s="4" t="str">
        <f>VLOOKUP(A3,HOP!A:U,21,0)</f>
        <v>直采</v>
      </c>
    </row>
    <row r="4" s="4" customFormat="1" spans="1:9">
      <c r="A4" s="5">
        <v>999224044254683</v>
      </c>
      <c r="B4" s="6">
        <v>45108</v>
      </c>
      <c r="C4" s="6">
        <v>45110</v>
      </c>
      <c r="D4" s="4">
        <v>1768</v>
      </c>
      <c r="E4" s="4" t="str">
        <f>VLOOKUP(A4,HOP!A:L,12,0)</f>
        <v>1768.00</v>
      </c>
      <c r="F4" s="4" t="str">
        <f>VLOOKUP(A4,HOP!A:C,3,0)</f>
        <v>3338481</v>
      </c>
      <c r="G4" s="4">
        <f t="shared" si="0"/>
        <v>0</v>
      </c>
      <c r="H4" s="4" t="str">
        <f t="shared" si="1"/>
        <v>，3338481</v>
      </c>
      <c r="I4" s="4" t="str">
        <f>VLOOKUP(A4,HOP!A:U,21,0)</f>
        <v>直采</v>
      </c>
    </row>
    <row r="5" s="4" customFormat="1" spans="1:9">
      <c r="A5" s="5">
        <v>999224434449634</v>
      </c>
      <c r="B5" s="6">
        <v>45107</v>
      </c>
      <c r="C5" s="6">
        <v>45110</v>
      </c>
      <c r="D5" s="4">
        <v>2710</v>
      </c>
      <c r="E5" s="4" t="str">
        <f>VLOOKUP(A5,HOP!A:L,12,0)</f>
        <v>2710.00</v>
      </c>
      <c r="F5" s="4" t="str">
        <f>VLOOKUP(A5,HOP!A:C,3,0)</f>
        <v>3427371</v>
      </c>
      <c r="G5" s="4">
        <f t="shared" si="0"/>
        <v>0</v>
      </c>
      <c r="H5" s="4" t="str">
        <f t="shared" si="1"/>
        <v>，3427371</v>
      </c>
      <c r="I5" s="4" t="str">
        <f>VLOOKUP(A5,HOP!A:U,21,0)</f>
        <v>直采</v>
      </c>
    </row>
    <row r="6" s="4" customFormat="1" spans="1:9">
      <c r="A6" s="5">
        <v>999224704460015</v>
      </c>
      <c r="B6" s="6">
        <v>45106</v>
      </c>
      <c r="C6" s="6">
        <v>45110</v>
      </c>
      <c r="D6" s="4">
        <v>5688</v>
      </c>
      <c r="E6" s="4" t="str">
        <f>VLOOKUP(A6,HOP!A:L,12,0)</f>
        <v>5688.00</v>
      </c>
      <c r="F6" s="4" t="str">
        <f>VLOOKUP(A6,HOP!A:C,3,0)</f>
        <v>3486387</v>
      </c>
      <c r="G6" s="4">
        <f t="shared" si="0"/>
        <v>0</v>
      </c>
      <c r="H6" s="4" t="str">
        <f t="shared" si="1"/>
        <v>，3486387</v>
      </c>
      <c r="I6" s="4" t="str">
        <f>VLOOKUP(A6,HOP!A:U,21,0)</f>
        <v>直采</v>
      </c>
    </row>
    <row r="7" s="4" customFormat="1" spans="1:9">
      <c r="A7" s="5">
        <v>999224727421397</v>
      </c>
      <c r="B7" s="6">
        <v>45108</v>
      </c>
      <c r="C7" s="6">
        <v>45110</v>
      </c>
      <c r="D7" s="4">
        <v>1726</v>
      </c>
      <c r="E7" s="4" t="str">
        <f>VLOOKUP(A7,HOP!A:L,12,0)</f>
        <v>1726.00</v>
      </c>
      <c r="F7" s="4" t="str">
        <f>VLOOKUP(A7,HOP!A:C,3,0)</f>
        <v>3493130</v>
      </c>
      <c r="G7" s="4">
        <f t="shared" si="0"/>
        <v>0</v>
      </c>
      <c r="H7" s="4" t="str">
        <f t="shared" si="1"/>
        <v>，3493130</v>
      </c>
      <c r="I7" s="4" t="str">
        <f>VLOOKUP(A7,HOP!A:U,21,0)</f>
        <v>直采</v>
      </c>
    </row>
    <row r="8" s="4" customFormat="1" hidden="1" spans="1:9">
      <c r="A8" s="5">
        <v>999224816358178</v>
      </c>
      <c r="B8" s="6">
        <v>45108</v>
      </c>
      <c r="C8" s="6">
        <v>45110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999224827667192</v>
      </c>
      <c r="B9" s="6">
        <v>45108</v>
      </c>
      <c r="C9" s="6">
        <v>45110</v>
      </c>
      <c r="D9" s="4">
        <v>5241</v>
      </c>
      <c r="E9" s="4" t="str">
        <f>VLOOKUP(A9,HOP!A:L,12,0)</f>
        <v>5241.00</v>
      </c>
      <c r="F9" s="4" t="str">
        <f>VLOOKUP(A9,HOP!A:C,3,0)</f>
        <v>3518483</v>
      </c>
      <c r="G9" s="4">
        <f t="shared" si="0"/>
        <v>0</v>
      </c>
      <c r="H9" s="4" t="str">
        <f t="shared" si="1"/>
        <v>，3518483</v>
      </c>
      <c r="I9" s="4" t="str">
        <f>VLOOKUP(A9,HOP!A:U,21,0)</f>
        <v>直采</v>
      </c>
    </row>
    <row r="10" s="4" customFormat="1" spans="1:9">
      <c r="A10" s="5">
        <v>24840072892</v>
      </c>
      <c r="B10" s="6">
        <v>45108</v>
      </c>
      <c r="C10" s="6">
        <v>45110</v>
      </c>
      <c r="D10" s="4">
        <v>1747</v>
      </c>
      <c r="E10" s="4" t="str">
        <f>VLOOKUP(A10,HOP!A:L,12,0)</f>
        <v>1747.00</v>
      </c>
      <c r="F10" s="4" t="str">
        <f>VLOOKUP(A10,HOP!A:C,3,0)</f>
        <v>3521854</v>
      </c>
      <c r="G10" s="4">
        <f t="shared" si="0"/>
        <v>0</v>
      </c>
      <c r="H10" s="4" t="str">
        <f t="shared" si="1"/>
        <v>，3521854</v>
      </c>
      <c r="I10" s="4" t="str">
        <f>VLOOKUP(A10,HOP!A:U,21,0)</f>
        <v>直采</v>
      </c>
    </row>
    <row r="11" s="4" customFormat="1" spans="1:9">
      <c r="A11" s="5">
        <v>999224897388878</v>
      </c>
      <c r="B11" s="6">
        <v>45107</v>
      </c>
      <c r="C11" s="6">
        <v>45110</v>
      </c>
      <c r="D11" s="4">
        <v>3037</v>
      </c>
      <c r="E11" s="4" t="str">
        <f>VLOOKUP(A11,HOP!A:L,12,0)</f>
        <v>3037.00</v>
      </c>
      <c r="F11" s="4" t="str">
        <f>VLOOKUP(A11,HOP!A:C,3,0)</f>
        <v>3535720</v>
      </c>
      <c r="G11" s="4">
        <f t="shared" si="0"/>
        <v>0</v>
      </c>
      <c r="H11" s="4" t="str">
        <f t="shared" si="1"/>
        <v>，3535720</v>
      </c>
      <c r="I11" s="4" t="str">
        <f>VLOOKUP(A11,HOP!A:U,21,0)</f>
        <v>直采</v>
      </c>
    </row>
    <row r="12" s="4" customFormat="1" spans="1:9">
      <c r="A12" s="5">
        <v>24944749596</v>
      </c>
      <c r="B12" s="6">
        <v>45108</v>
      </c>
      <c r="C12" s="6">
        <v>45110</v>
      </c>
      <c r="D12" s="4">
        <v>1976</v>
      </c>
      <c r="E12" s="4" t="str">
        <f>VLOOKUP(A12,HOP!A:L,12,0)</f>
        <v>1976.00</v>
      </c>
      <c r="F12" s="4" t="str">
        <f>VLOOKUP(A12,HOP!A:C,3,0)</f>
        <v>3548586</v>
      </c>
      <c r="G12" s="4">
        <f t="shared" si="0"/>
        <v>0</v>
      </c>
      <c r="H12" s="4" t="str">
        <f t="shared" si="1"/>
        <v>，3548586</v>
      </c>
      <c r="I12" s="4" t="str">
        <f>VLOOKUP(A12,HOP!A:U,21,0)</f>
        <v>直采</v>
      </c>
    </row>
    <row r="13" s="4" customFormat="1" hidden="1" spans="1:10">
      <c r="A13" s="5">
        <v>24992094650</v>
      </c>
      <c r="B13" s="6">
        <v>45108</v>
      </c>
      <c r="C13" s="6">
        <v>45110</v>
      </c>
      <c r="D13" s="4">
        <v>896</v>
      </c>
      <c r="E13" s="4">
        <v>896</v>
      </c>
      <c r="F13" s="8" t="s">
        <v>104</v>
      </c>
      <c r="G13" s="4">
        <f t="shared" si="0"/>
        <v>0</v>
      </c>
      <c r="H13" s="4" t="str">
        <f t="shared" si="1"/>
        <v>，202306271951190068</v>
      </c>
      <c r="I13" s="4" t="e">
        <f>VLOOKUP(A13,HOP!A:U,21,0)</f>
        <v>#N/A</v>
      </c>
      <c r="J13" s="4">
        <v>6.27</v>
      </c>
    </row>
    <row r="14" s="4" customFormat="1" hidden="1" spans="1:10">
      <c r="A14" s="5">
        <v>999225032899928</v>
      </c>
      <c r="B14" s="6">
        <v>45109</v>
      </c>
      <c r="C14" s="6">
        <v>45110</v>
      </c>
      <c r="D14" s="4">
        <v>462</v>
      </c>
      <c r="E14" s="4">
        <v>462</v>
      </c>
      <c r="F14" s="8" t="s">
        <v>105</v>
      </c>
      <c r="G14" s="4">
        <f t="shared" si="0"/>
        <v>0</v>
      </c>
      <c r="H14" s="4" t="str">
        <f t="shared" si="1"/>
        <v>，202306292307240021</v>
      </c>
      <c r="I14" s="4" t="e">
        <f>VLOOKUP(A14,HOP!A:U,21,0)</f>
        <v>#N/A</v>
      </c>
      <c r="J14" s="4">
        <v>6.29</v>
      </c>
    </row>
    <row r="15" s="4" customFormat="1" hidden="1" spans="1:9">
      <c r="A15" s="5">
        <v>999225076577282</v>
      </c>
      <c r="B15" s="6">
        <v>45109</v>
      </c>
      <c r="C15" s="6">
        <v>45110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999225076654383</v>
      </c>
      <c r="B16" s="6">
        <v>45109</v>
      </c>
      <c r="C16" s="6">
        <v>45110</v>
      </c>
      <c r="D16" s="4">
        <v>259.08</v>
      </c>
      <c r="E16" s="4" t="str">
        <f>VLOOKUP(A16,HOP!A:L,12,0)</f>
        <v>259.08</v>
      </c>
      <c r="F16" s="4" t="str">
        <f>VLOOKUP(A16,HOP!A:C,3,0)</f>
        <v>3581148</v>
      </c>
      <c r="G16" s="4">
        <f t="shared" si="0"/>
        <v>0</v>
      </c>
      <c r="H16" s="4" t="str">
        <f t="shared" si="1"/>
        <v>，3581148</v>
      </c>
      <c r="I16" s="4" t="str">
        <f>VLOOKUP(A16,HOP!A:U,21,0)</f>
        <v>直采</v>
      </c>
    </row>
    <row r="17" s="4" customFormat="1" spans="1:9">
      <c r="A17" s="5">
        <v>999225077921954</v>
      </c>
      <c r="B17" s="6">
        <v>45109</v>
      </c>
      <c r="C17" s="6">
        <v>45110</v>
      </c>
      <c r="D17" s="4">
        <v>370.26</v>
      </c>
      <c r="E17" s="4" t="str">
        <f>VLOOKUP(A17,HOP!A:L,12,0)</f>
        <v>370.26</v>
      </c>
      <c r="F17" s="4" t="str">
        <f>VLOOKUP(A17,HOP!A:C,3,0)</f>
        <v>3581785</v>
      </c>
      <c r="G17" s="4">
        <f t="shared" si="0"/>
        <v>0</v>
      </c>
      <c r="H17" s="4" t="str">
        <f t="shared" si="1"/>
        <v>，3581785</v>
      </c>
      <c r="I17" s="4" t="str">
        <f>VLOOKUP(A17,HOP!A:U,21,0)</f>
        <v>直采</v>
      </c>
    </row>
    <row r="18" s="4" customFormat="1" hidden="1" spans="1:10">
      <c r="A18" s="5">
        <v>999225078696301</v>
      </c>
      <c r="B18" s="6">
        <v>45109</v>
      </c>
      <c r="C18" s="6">
        <v>45110</v>
      </c>
      <c r="D18" s="4">
        <v>305.2</v>
      </c>
      <c r="E18" s="4">
        <v>305.2</v>
      </c>
      <c r="F18" s="8" t="s">
        <v>106</v>
      </c>
      <c r="G18" s="4">
        <f t="shared" si="0"/>
        <v>0</v>
      </c>
      <c r="H18" s="4" t="str">
        <f t="shared" si="1"/>
        <v>，202307021611420021</v>
      </c>
      <c r="I18" s="4" t="e">
        <f>VLOOKUP(A18,HOP!A:U,21,0)</f>
        <v>#N/A</v>
      </c>
      <c r="J18" s="4">
        <v>7.2</v>
      </c>
    </row>
    <row r="19" s="4" customFormat="1" hidden="1" spans="1:10">
      <c r="A19" s="5">
        <v>999225087454606</v>
      </c>
      <c r="B19" s="6">
        <v>45109</v>
      </c>
      <c r="C19" s="6">
        <v>45110</v>
      </c>
      <c r="D19" s="4">
        <v>294</v>
      </c>
      <c r="E19" s="4">
        <v>294</v>
      </c>
      <c r="F19" s="8" t="s">
        <v>107</v>
      </c>
      <c r="G19" s="4">
        <f t="shared" si="0"/>
        <v>0</v>
      </c>
      <c r="H19" s="4" t="str">
        <f t="shared" si="1"/>
        <v>，202307022128260020</v>
      </c>
      <c r="I19" s="4" t="e">
        <f>VLOOKUP(A19,HOP!A:U,21,0)</f>
        <v>#N/A</v>
      </c>
      <c r="J19" s="4">
        <v>7.2</v>
      </c>
    </row>
    <row r="21" spans="4:4">
      <c r="D21" s="4">
        <f>SUM(D2:D20)</f>
        <v>36605.54</v>
      </c>
    </row>
    <row r="25" spans="1:4">
      <c r="A25" s="4" t="s">
        <v>108</v>
      </c>
      <c r="C25" s="4">
        <v>34648.34</v>
      </c>
      <c r="D25" s="4">
        <v>37713.12</v>
      </c>
    </row>
    <row r="26" spans="1:4">
      <c r="A26" s="4" t="s">
        <v>109</v>
      </c>
      <c r="C26" s="4">
        <v>1957.2</v>
      </c>
      <c r="D26" s="4">
        <v>2130.32</v>
      </c>
    </row>
    <row r="27" spans="1:4">
      <c r="A27" s="4" t="s">
        <v>110</v>
      </c>
      <c r="D27" s="4">
        <f>SUBTOTAL(9,D25:D26)</f>
        <v>39843.44</v>
      </c>
    </row>
    <row r="28" spans="1:1">
      <c r="A28" s="4" t="s">
        <v>111</v>
      </c>
    </row>
  </sheetData>
  <autoFilter ref="A1:XFD28">
    <filterColumn colId="3">
      <filters blank="1">
        <filter val="2610"/>
        <filter val="2710"/>
        <filter val="294"/>
        <filter val="896"/>
        <filter val="7516"/>
        <filter val="462"/>
        <filter val="305.2"/>
        <filter val="1726"/>
        <filter val="370.26"/>
        <filter val="1768"/>
        <filter val="36605.54"/>
        <filter val="1976"/>
        <filter val="3037"/>
        <filter val="5241"/>
        <filter val="1747"/>
        <filter val="5688"/>
        <filter val="259.0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3">
        <v>999225077921954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131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3">
        <v>999225076654383</v>
      </c>
      <c r="B3" s="1" t="s">
        <v>131</v>
      </c>
      <c r="C3" s="1" t="s">
        <v>148</v>
      </c>
      <c r="D3" s="1" t="s">
        <v>133</v>
      </c>
      <c r="E3" s="1" t="s">
        <v>149</v>
      </c>
      <c r="F3" s="1" t="s">
        <v>131</v>
      </c>
      <c r="G3" s="1" t="s">
        <v>135</v>
      </c>
      <c r="H3" s="1" t="s">
        <v>136</v>
      </c>
      <c r="I3" s="1" t="s">
        <v>150</v>
      </c>
      <c r="J3" s="1" t="s">
        <v>138</v>
      </c>
      <c r="K3" s="1" t="s">
        <v>150</v>
      </c>
      <c r="L3" s="1" t="s">
        <v>150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151</v>
      </c>
      <c r="S3" s="1" t="s">
        <v>144</v>
      </c>
      <c r="T3" s="1" t="s">
        <v>145</v>
      </c>
      <c r="U3" s="1" t="s">
        <v>146</v>
      </c>
      <c r="V3" s="1" t="s">
        <v>147</v>
      </c>
    </row>
    <row r="4" s="1" customFormat="1" spans="1:22">
      <c r="A4" s="3">
        <v>24944749596</v>
      </c>
      <c r="B4" s="1" t="s">
        <v>152</v>
      </c>
      <c r="C4" s="1" t="s">
        <v>153</v>
      </c>
      <c r="D4" s="1" t="s">
        <v>154</v>
      </c>
      <c r="E4" s="1" t="s">
        <v>155</v>
      </c>
      <c r="F4" s="1" t="s">
        <v>156</v>
      </c>
      <c r="G4" s="1" t="s">
        <v>135</v>
      </c>
      <c r="H4" s="1" t="s">
        <v>136</v>
      </c>
      <c r="I4" s="1" t="s">
        <v>157</v>
      </c>
      <c r="J4" s="1" t="s">
        <v>138</v>
      </c>
      <c r="K4" s="1" t="s">
        <v>157</v>
      </c>
      <c r="L4" s="1" t="s">
        <v>157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158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3">
        <v>999224897388878</v>
      </c>
      <c r="B5" s="1" t="s">
        <v>159</v>
      </c>
      <c r="C5" s="1" t="s">
        <v>160</v>
      </c>
      <c r="D5" s="1" t="s">
        <v>161</v>
      </c>
      <c r="E5" s="1" t="s">
        <v>162</v>
      </c>
      <c r="F5" s="1" t="s">
        <v>163</v>
      </c>
      <c r="G5" s="1" t="s">
        <v>135</v>
      </c>
      <c r="H5" s="1" t="s">
        <v>136</v>
      </c>
      <c r="I5" s="1" t="s">
        <v>164</v>
      </c>
      <c r="J5" s="1" t="s">
        <v>138</v>
      </c>
      <c r="K5" s="1" t="s">
        <v>164</v>
      </c>
      <c r="L5" s="1" t="s">
        <v>164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165</v>
      </c>
      <c r="S5" s="1" t="s">
        <v>144</v>
      </c>
      <c r="T5" s="1" t="s">
        <v>145</v>
      </c>
      <c r="U5" s="1" t="s">
        <v>146</v>
      </c>
      <c r="V5" s="1" t="s">
        <v>147</v>
      </c>
    </row>
    <row r="6" s="1" customFormat="1" spans="1:22">
      <c r="A6" s="3">
        <v>24840072892</v>
      </c>
      <c r="B6" s="1" t="s">
        <v>166</v>
      </c>
      <c r="C6" s="1" t="s">
        <v>167</v>
      </c>
      <c r="D6" s="1" t="s">
        <v>154</v>
      </c>
      <c r="E6" s="1" t="s">
        <v>168</v>
      </c>
      <c r="F6" s="1" t="s">
        <v>156</v>
      </c>
      <c r="G6" s="1" t="s">
        <v>135</v>
      </c>
      <c r="H6" s="1" t="s">
        <v>136</v>
      </c>
      <c r="I6" s="1" t="s">
        <v>169</v>
      </c>
      <c r="J6" s="1" t="s">
        <v>138</v>
      </c>
      <c r="K6" s="1" t="s">
        <v>169</v>
      </c>
      <c r="L6" s="1" t="s">
        <v>169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170</v>
      </c>
      <c r="S6" s="1" t="s">
        <v>144</v>
      </c>
      <c r="T6" s="1" t="s">
        <v>145</v>
      </c>
      <c r="U6" s="1" t="s">
        <v>146</v>
      </c>
      <c r="V6" s="1" t="s">
        <v>147</v>
      </c>
    </row>
    <row r="7" s="1" customFormat="1" spans="1:22">
      <c r="A7" s="3">
        <v>999224827667192</v>
      </c>
      <c r="B7" s="1" t="s">
        <v>166</v>
      </c>
      <c r="C7" s="1" t="s">
        <v>171</v>
      </c>
      <c r="D7" s="1" t="s">
        <v>154</v>
      </c>
      <c r="E7" s="1" t="s">
        <v>172</v>
      </c>
      <c r="F7" s="1" t="s">
        <v>156</v>
      </c>
      <c r="G7" s="1" t="s">
        <v>135</v>
      </c>
      <c r="H7" s="1" t="s">
        <v>136</v>
      </c>
      <c r="I7" s="1" t="s">
        <v>173</v>
      </c>
      <c r="J7" s="1" t="s">
        <v>138</v>
      </c>
      <c r="K7" s="1" t="s">
        <v>173</v>
      </c>
      <c r="L7" s="1" t="s">
        <v>173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174</v>
      </c>
      <c r="S7" s="1" t="s">
        <v>144</v>
      </c>
      <c r="T7" s="1" t="s">
        <v>145</v>
      </c>
      <c r="U7" s="1" t="s">
        <v>146</v>
      </c>
      <c r="V7" s="1" t="s">
        <v>147</v>
      </c>
    </row>
    <row r="8" s="1" customFormat="1" spans="1:22">
      <c r="A8" s="3">
        <v>999224704460015</v>
      </c>
      <c r="B8" s="1" t="s">
        <v>175</v>
      </c>
      <c r="C8" s="1" t="s">
        <v>176</v>
      </c>
      <c r="D8" s="1" t="s">
        <v>177</v>
      </c>
      <c r="E8" s="1" t="s">
        <v>178</v>
      </c>
      <c r="F8" s="1" t="s">
        <v>179</v>
      </c>
      <c r="G8" s="1" t="s">
        <v>135</v>
      </c>
      <c r="H8" s="1" t="s">
        <v>136</v>
      </c>
      <c r="I8" s="1" t="s">
        <v>180</v>
      </c>
      <c r="J8" s="1" t="s">
        <v>138</v>
      </c>
      <c r="K8" s="1" t="s">
        <v>180</v>
      </c>
      <c r="L8" s="1" t="s">
        <v>180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181</v>
      </c>
      <c r="S8" s="1" t="s">
        <v>144</v>
      </c>
      <c r="T8" s="1" t="s">
        <v>145</v>
      </c>
      <c r="U8" s="1" t="s">
        <v>146</v>
      </c>
      <c r="V8" s="1" t="s">
        <v>147</v>
      </c>
    </row>
    <row r="9" s="1" customFormat="1" spans="1:22">
      <c r="A9" s="3">
        <v>999224727421397</v>
      </c>
      <c r="B9" s="1" t="s">
        <v>182</v>
      </c>
      <c r="C9" s="1" t="s">
        <v>183</v>
      </c>
      <c r="D9" s="1" t="s">
        <v>154</v>
      </c>
      <c r="E9" s="1" t="s">
        <v>184</v>
      </c>
      <c r="F9" s="1" t="s">
        <v>156</v>
      </c>
      <c r="G9" s="1" t="s">
        <v>135</v>
      </c>
      <c r="H9" s="1" t="s">
        <v>136</v>
      </c>
      <c r="I9" s="1" t="s">
        <v>185</v>
      </c>
      <c r="J9" s="1" t="s">
        <v>138</v>
      </c>
      <c r="K9" s="1" t="s">
        <v>185</v>
      </c>
      <c r="L9" s="1" t="s">
        <v>185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186</v>
      </c>
      <c r="S9" s="1" t="s">
        <v>144</v>
      </c>
      <c r="T9" s="1" t="s">
        <v>145</v>
      </c>
      <c r="U9" s="1" t="s">
        <v>146</v>
      </c>
      <c r="V9" s="1" t="s">
        <v>147</v>
      </c>
    </row>
    <row r="10" s="1" customFormat="1" spans="1:22">
      <c r="A10" s="3">
        <v>999224434449634</v>
      </c>
      <c r="B10" s="1" t="s">
        <v>187</v>
      </c>
      <c r="C10" s="1" t="s">
        <v>188</v>
      </c>
      <c r="D10" s="1" t="s">
        <v>154</v>
      </c>
      <c r="E10" s="1" t="s">
        <v>189</v>
      </c>
      <c r="F10" s="1" t="s">
        <v>163</v>
      </c>
      <c r="G10" s="1" t="s">
        <v>135</v>
      </c>
      <c r="H10" s="1" t="s">
        <v>136</v>
      </c>
      <c r="I10" s="1" t="s">
        <v>190</v>
      </c>
      <c r="J10" s="1" t="s">
        <v>138</v>
      </c>
      <c r="K10" s="1" t="s">
        <v>190</v>
      </c>
      <c r="L10" s="1" t="s">
        <v>190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191</v>
      </c>
      <c r="S10" s="1" t="s">
        <v>144</v>
      </c>
      <c r="T10" s="1" t="s">
        <v>145</v>
      </c>
      <c r="U10" s="1" t="s">
        <v>146</v>
      </c>
      <c r="V10" s="1" t="s">
        <v>147</v>
      </c>
    </row>
    <row r="11" s="1" customFormat="1" spans="1:22">
      <c r="A11" s="3">
        <v>999224044254683</v>
      </c>
      <c r="B11" s="1" t="s">
        <v>192</v>
      </c>
      <c r="C11" s="1" t="s">
        <v>193</v>
      </c>
      <c r="D11" s="1" t="s">
        <v>154</v>
      </c>
      <c r="E11" s="1" t="s">
        <v>194</v>
      </c>
      <c r="F11" s="1" t="s">
        <v>156</v>
      </c>
      <c r="G11" s="1" t="s">
        <v>135</v>
      </c>
      <c r="H11" s="1" t="s">
        <v>136</v>
      </c>
      <c r="I11" s="1" t="s">
        <v>195</v>
      </c>
      <c r="J11" s="1" t="s">
        <v>138</v>
      </c>
      <c r="K11" s="1" t="s">
        <v>195</v>
      </c>
      <c r="L11" s="1" t="s">
        <v>195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142</v>
      </c>
      <c r="R11" s="1" t="s">
        <v>196</v>
      </c>
      <c r="S11" s="1" t="s">
        <v>144</v>
      </c>
      <c r="T11" s="1" t="s">
        <v>145</v>
      </c>
      <c r="U11" s="1" t="s">
        <v>146</v>
      </c>
      <c r="V11" s="1" t="s">
        <v>147</v>
      </c>
    </row>
    <row r="12" s="1" customFormat="1" spans="1:22">
      <c r="A12" s="3">
        <v>999224016018045</v>
      </c>
      <c r="B12" s="1" t="s">
        <v>197</v>
      </c>
      <c r="C12" s="1" t="s">
        <v>198</v>
      </c>
      <c r="D12" s="1" t="s">
        <v>154</v>
      </c>
      <c r="E12" s="1" t="s">
        <v>199</v>
      </c>
      <c r="F12" s="1" t="s">
        <v>163</v>
      </c>
      <c r="G12" s="1" t="s">
        <v>135</v>
      </c>
      <c r="H12" s="1" t="s">
        <v>136</v>
      </c>
      <c r="I12" s="1" t="s">
        <v>200</v>
      </c>
      <c r="J12" s="1" t="s">
        <v>138</v>
      </c>
      <c r="K12" s="1" t="s">
        <v>200</v>
      </c>
      <c r="L12" s="1" t="s">
        <v>200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142</v>
      </c>
      <c r="R12" s="1" t="s">
        <v>201</v>
      </c>
      <c r="S12" s="1" t="s">
        <v>144</v>
      </c>
      <c r="T12" s="1" t="s">
        <v>145</v>
      </c>
      <c r="U12" s="1" t="s">
        <v>146</v>
      </c>
      <c r="V12" s="1" t="s">
        <v>147</v>
      </c>
    </row>
    <row r="13" s="1" customFormat="1" spans="1:22">
      <c r="A13" s="3">
        <v>999223966289151</v>
      </c>
      <c r="B13" s="1" t="s">
        <v>202</v>
      </c>
      <c r="C13" s="1" t="s">
        <v>203</v>
      </c>
      <c r="D13" s="1" t="s">
        <v>154</v>
      </c>
      <c r="E13" s="1" t="s">
        <v>204</v>
      </c>
      <c r="F13" s="1" t="s">
        <v>156</v>
      </c>
      <c r="G13" s="1" t="s">
        <v>135</v>
      </c>
      <c r="H13" s="1" t="s">
        <v>136</v>
      </c>
      <c r="I13" s="1" t="s">
        <v>205</v>
      </c>
      <c r="J13" s="1" t="s">
        <v>138</v>
      </c>
      <c r="K13" s="1" t="s">
        <v>205</v>
      </c>
      <c r="L13" s="1" t="s">
        <v>205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142</v>
      </c>
      <c r="R13" s="1" t="s">
        <v>206</v>
      </c>
      <c r="S13" s="1" t="s">
        <v>144</v>
      </c>
      <c r="T13" s="1" t="s">
        <v>145</v>
      </c>
      <c r="U13" s="1" t="s">
        <v>146</v>
      </c>
      <c r="V13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2023-07-18T01:14:26Z</dcterms:created>
  <dcterms:modified xsi:type="dcterms:W3CDTF">2023-07-18T01:38:54Z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5D00A47FBCEC465ABE3BFFCDE6D1AE86_12</vt:lpwstr>
  </property>
  <property fmtid="{D5CDD505-2E9C-101B-9397-08002B2CF9AE}" pid="3" name="KSOProductBuildVer">
    <vt:lpwstr>2052-11.1.0.14309</vt:lpwstr>
  </property>
</Properties>
</file>