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<sst xmlns="http://schemas.openxmlformats.org/spreadsheetml/2006/main" count="330" uniqueCount="146">
  <si>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</si>
  <si>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</si>
  <si>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</si>
  <si>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</si>
  <si>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</si>
  <si>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</si>
  <si>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</si>
  <si>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</si>
  <si>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</si>
  <si>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</si>
  <si>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</si>
  <si>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</si>
  <si>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</si>
  <si>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</si>
  <si>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</si>
  <si>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</si>
  <si>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</si>
  <si>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</si>
  <si>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</si>
  <si>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</si>
  <si>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</si>
  <si>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</si>
  <si>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</si>
  <si>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</si>
  <si>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</si>
  <si>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999224602758777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</si>
  <si>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</si>
  <si>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</si>
  <si>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</si>
  <si>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</si>
  <si>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</si>
  <si>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LI/MIAO,XIAO/HU</t>
  </si>
  <si>
    <t>CA363230720CNY</t>
  </si>
  <si>
    <t>未提现</t>
  </si>
  <si>
    <t>携程开票</t>
  </si>
  <si>
    <t xml:space="preserve">3462320	</t>
  </si>
  <si>
    <t xml:space="preserve">	</t>
  </si>
  <si>
    <t xml:space="preserve">999224654886067	</t>
  </si>
  <si>
    <t>XIA/QIN,JIANG/LIUCHI</t>
  </si>
  <si>
    <t xml:space="preserve">3475129	</t>
  </si>
  <si>
    <t xml:space="preserve">999224697470800	</t>
  </si>
  <si>
    <t>ZHANG/JIONG,ZHANG/SHUAISHUAI,ZHANG/JIAYING</t>
  </si>
  <si>
    <t xml:space="preserve">3484571	</t>
  </si>
  <si>
    <t xml:space="preserve">999224939291992	</t>
  </si>
  <si>
    <t>[梅州]梅州白天鹅迎宾馆(100697959)</t>
  </si>
  <si>
    <t>商务江景双床房&lt;特惠促销&gt;&lt;双人入住&gt;&lt;双早&gt;&lt;日历房套餐高价值&gt;&lt;新酒店礼盒&gt;</t>
  </si>
  <si>
    <t>尹玉田,尹淑盈</t>
  </si>
  <si>
    <t xml:space="preserve">999224993538745	</t>
  </si>
  <si>
    <t>LIU/QIAN</t>
  </si>
  <si>
    <t xml:space="preserve">3560447	</t>
  </si>
  <si>
    <t>取消</t>
  </si>
  <si>
    <t xml:space="preserve">999225062207556	</t>
  </si>
  <si>
    <t>[香港]香港广易商务宾馆(家庭旅馆)(WIDE EVER HOSTEL)(2981749)</t>
  </si>
  <si>
    <t>三人房&lt;特惠专享&gt;&lt;三人入住&gt;&lt;无早&gt;</t>
  </si>
  <si>
    <t>LIN/ZIHAO</t>
  </si>
  <si>
    <t xml:space="preserve">3578105	</t>
  </si>
  <si>
    <t xml:space="preserve">acknowledge	</t>
  </si>
  <si>
    <t xml:space="preserve">999225093225870	</t>
  </si>
  <si>
    <t>大床房&lt;特惠专享&gt;&lt;双人入住&gt;&lt;无早&gt;</t>
  </si>
  <si>
    <t>zuo/jun</t>
  </si>
  <si>
    <t xml:space="preserve">3585516	</t>
  </si>
  <si>
    <t xml:space="preserve">25107884665	</t>
  </si>
  <si>
    <t>商务江景大床房&lt;超值特惠&gt;&lt;双人入住&gt;&lt;日历房套餐高价值&gt;&lt;单早&gt;&lt;新酒店礼盒&gt;</t>
  </si>
  <si>
    <t>陈昊</t>
  </si>
  <si>
    <t xml:space="preserve">999225109897708	</t>
  </si>
  <si>
    <t>[梅州]梅州昌盛豪生大酒店(45834822)</t>
  </si>
  <si>
    <t>柚见汝——非遗大床房&lt;超值特惠&gt;&lt;双人入住&gt;&lt;双早&gt;</t>
  </si>
  <si>
    <t>竺加军</t>
  </si>
  <si>
    <t xml:space="preserve">591073	</t>
  </si>
  <si>
    <t xml:space="preserve">999225110695547	</t>
  </si>
  <si>
    <t>方敬恩</t>
  </si>
  <si>
    <t xml:space="preserve">999225110754560	</t>
  </si>
  <si>
    <t>商务江景大床房&lt;特惠促销&gt;&lt;双人入住&gt;&lt;双早&gt;&lt;日历房套餐高价值&gt;&lt;新酒店礼盒&gt;</t>
  </si>
  <si>
    <t>刘昶,陈楚茜</t>
  </si>
  <si>
    <t>，</t>
  </si>
  <si>
    <t>202307040759010076</t>
  </si>
  <si>
    <t>202307041100350077</t>
  </si>
  <si>
    <t>202307041242490076</t>
  </si>
  <si>
    <t>202307041250230076</t>
  </si>
  <si>
    <t>A230720094044481</t>
  </si>
  <si>
    <t>房集：i230720092923 1662.5元</t>
  </si>
  <si>
    <t>CNY / HKD 当前参考汇率: 1.082164748</t>
  </si>
  <si>
    <t>总计：14342.74 CNY/
15521.21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</si>
  <si>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</si>
  <si>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</si>
  <si>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</si>
  <si>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</si>
  <si>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</si>
  <si>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</si>
  <si>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</si>
  <si>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</si>
  <si>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</si>
  <si>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</si>
  <si>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</si>
  <si>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</si>
  <si>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</si>
  <si>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</si>
  <si>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</si>
  <si>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</si>
  <si>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</si>
  <si>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</si>
  <si>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</si>
  <si>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2023-07-03</t>
  </si>
  <si>
    <t>3585516</t>
  </si>
  <si>
    <t>香港广易商务宾馆(家庭旅馆)</t>
  </si>
  <si>
    <t>zuo jun</t>
  </si>
  <si>
    <t>2023-07-05</t>
  </si>
  <si>
    <t>退房日周结</t>
  </si>
  <si>
    <t>518.16</t>
  </si>
  <si>
    <t>RMB</t>
  </si>
  <si>
    <t>0</t>
  </si>
  <si>
    <t>0.00</t>
  </si>
  <si>
    <t>携程国内直连(DD)</t>
  </si>
  <si>
    <t>01.011249</t>
  </si>
  <si>
    <t>2023-07-03 12:45:45</t>
  </si>
  <si>
    <t>否</t>
  </si>
  <si>
    <t>汇智国际旅游发展有限公司</t>
  </si>
  <si>
    <t>直采</t>
  </si>
  <si>
    <t>中国</t>
  </si>
  <si>
    <t>2023-07-01</t>
  </si>
  <si>
    <t>3578105</t>
  </si>
  <si>
    <t>LIN ZIHAO</t>
  </si>
  <si>
    <t>2023-07-02</t>
  </si>
  <si>
    <t>973.08</t>
  </si>
  <si>
    <t>2023-07-01 16:26:36</t>
  </si>
  <si>
    <t>2023-06-27</t>
  </si>
  <si>
    <t>3560447</t>
  </si>
  <si>
    <t>香港九龙酒店</t>
  </si>
  <si>
    <t>LIU QIAN</t>
  </si>
  <si>
    <t>1580.00</t>
  </si>
  <si>
    <t>2023-06-28 15:44:23</t>
  </si>
  <si>
    <t>2023-06-10</t>
  </si>
  <si>
    <t>3484571</t>
  </si>
  <si>
    <t>ZHANG JIONG,ZHANG SHUAISHUAI,ZHANG JIAYING</t>
  </si>
  <si>
    <t>4680.00</t>
  </si>
  <si>
    <t>2023-06-12 11:18:48</t>
  </si>
  <si>
    <t>2023-06-07</t>
  </si>
  <si>
    <t>3475129</t>
  </si>
  <si>
    <t>XIA QIN,JIANG LIUCHI</t>
  </si>
  <si>
    <t>2340.00</t>
  </si>
  <si>
    <t>2023-06-08 17:06:36</t>
  </si>
  <si>
    <t>2023-06-04</t>
  </si>
  <si>
    <t>3462320</t>
  </si>
  <si>
    <t>LI MIAO,XIAO HU</t>
  </si>
  <si>
    <t>2589.00</t>
  </si>
  <si>
    <t>2023-06-08 17:29:17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</si>
</sst>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14</xdr:col>
      <xdr:colOff>371475</xdr:colOff>
      <xdr:row>59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33462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45109</v>
      </c>
      <c r="G2" s="6">
        <v>45112</v>
      </c>
      <c r="H2" s="4">
        <v>1</v>
      </c>
      <c r="I2" s="4">
        <v>3</v>
      </c>
      <c r="J2" s="4">
        <v>3</v>
      </c>
      <c r="K2" s="4" t="s">
        <v>30</v>
      </c>
      <c r="L2" s="4">
        <v>2589</v>
      </c>
      <c r="M2" s="4">
        <v>2589</v>
      </c>
      <c r="N2" s="4" t="s">
        <v>31</v>
      </c>
      <c r="O2" s="4" t="s">
        <v>32</v>
      </c>
      <c r="P2" s="4" t="s">
        <v>33</v>
      </c>
      <c r="Q2" s="4">
        <v>0</v>
      </c>
      <c r="R2" s="8">
        <v>45081</v>
      </c>
      <c r="S2" s="6">
        <v>45127</v>
      </c>
      <c r="T2" s="4" t="s">
        <v>34</v>
      </c>
      <c r="U2" s="4">
        <v>2589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45109</v>
      </c>
      <c r="G3" s="6">
        <v>45112</v>
      </c>
      <c r="H3" s="4">
        <v>1</v>
      </c>
      <c r="I3" s="4">
        <v>3</v>
      </c>
      <c r="J3" s="4">
        <v>3</v>
      </c>
      <c r="K3" s="4" t="s">
        <v>30</v>
      </c>
      <c r="L3" s="4">
        <v>2340</v>
      </c>
      <c r="M3" s="4">
        <v>2340</v>
      </c>
      <c r="N3" s="4" t="s">
        <v>38</v>
      </c>
      <c r="O3" s="4" t="s">
        <v>32</v>
      </c>
      <c r="P3" s="4" t="s">
        <v>33</v>
      </c>
      <c r="Q3" s="4">
        <v>0</v>
      </c>
      <c r="R3" s="8">
        <v>45084.0000115741</v>
      </c>
      <c r="S3" s="6">
        <v>45127</v>
      </c>
      <c r="T3" s="4" t="s">
        <v>34</v>
      </c>
      <c r="U3" s="4">
        <v>2340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45110</v>
      </c>
      <c r="G4" s="6">
        <v>45112</v>
      </c>
      <c r="H4" s="4">
        <v>3</v>
      </c>
      <c r="I4" s="4">
        <v>2</v>
      </c>
      <c r="J4" s="4">
        <v>6</v>
      </c>
      <c r="K4" s="4" t="s">
        <v>30</v>
      </c>
      <c r="L4" s="4">
        <v>4680</v>
      </c>
      <c r="M4" s="4">
        <v>4680</v>
      </c>
      <c r="N4" s="4" t="s">
        <v>41</v>
      </c>
      <c r="O4" s="4" t="s">
        <v>32</v>
      </c>
      <c r="P4" s="4" t="s">
        <v>33</v>
      </c>
      <c r="Q4" s="4">
        <v>0</v>
      </c>
      <c r="R4" s="8">
        <v>45087</v>
      </c>
      <c r="S4" s="6">
        <v>45127</v>
      </c>
      <c r="T4" s="4" t="s">
        <v>34</v>
      </c>
      <c r="U4" s="4">
        <v>4680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45111</v>
      </c>
      <c r="G5" s="6">
        <v>45112</v>
      </c>
      <c r="H5" s="4">
        <v>2</v>
      </c>
      <c r="I5" s="4">
        <v>1</v>
      </c>
      <c r="J5" s="4">
        <v>2</v>
      </c>
      <c r="K5" s="4" t="s">
        <v>30</v>
      </c>
      <c r="L5" s="4">
        <v>560</v>
      </c>
      <c r="M5" s="4">
        <v>560</v>
      </c>
      <c r="N5" s="4" t="s">
        <v>46</v>
      </c>
      <c r="O5" s="4" t="s">
        <v>32</v>
      </c>
      <c r="P5" s="4" t="s">
        <v>33</v>
      </c>
      <c r="Q5" s="4">
        <v>0</v>
      </c>
      <c r="R5" s="8">
        <v>45101.0000115741</v>
      </c>
      <c r="S5" s="6">
        <v>45127</v>
      </c>
      <c r="T5" s="4" t="s">
        <v>34</v>
      </c>
      <c r="U5" s="4">
        <v>560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45110</v>
      </c>
      <c r="G6" s="6">
        <v>45112</v>
      </c>
      <c r="H6" s="4">
        <v>1</v>
      </c>
      <c r="I6" s="4">
        <v>2</v>
      </c>
      <c r="J6" s="4">
        <v>2</v>
      </c>
      <c r="K6" s="4" t="s">
        <v>30</v>
      </c>
      <c r="L6" s="4">
        <v>1580</v>
      </c>
      <c r="M6" s="4">
        <v>1580</v>
      </c>
      <c r="N6" s="4" t="s">
        <v>48</v>
      </c>
      <c r="O6" s="4" t="s">
        <v>32</v>
      </c>
      <c r="P6" s="4" t="s">
        <v>33</v>
      </c>
      <c r="Q6" s="4">
        <v>0</v>
      </c>
      <c r="R6" s="8">
        <v>45104.0000115741</v>
      </c>
      <c r="S6" s="6">
        <v>45127</v>
      </c>
      <c r="T6" s="4" t="s">
        <v>34</v>
      </c>
      <c r="U6" s="4">
        <v>1580</v>
      </c>
      <c r="V6" s="4">
        <v>0</v>
      </c>
      <c r="W6" s="4">
        <v>1614</v>
      </c>
      <c r="X6" s="4" t="s">
        <v>49</v>
      </c>
      <c r="Y6" s="4" t="s">
        <v>36</v>
      </c>
    </row>
    <row r="7" s="4" customFormat="1" spans="1:25">
      <c r="A7" s="4" t="s">
        <v>43</v>
      </c>
      <c r="B7" s="4" t="s">
        <v>26</v>
      </c>
      <c r="C7" s="4" t="s">
        <v>50</v>
      </c>
      <c r="D7" s="4" t="s">
        <v>44</v>
      </c>
      <c r="E7" s="4" t="s">
        <v>45</v>
      </c>
      <c r="F7" s="6">
        <v>45111</v>
      </c>
      <c r="G7" s="6">
        <v>45112</v>
      </c>
      <c r="H7" s="4">
        <v>2</v>
      </c>
      <c r="I7" s="4">
        <v>1</v>
      </c>
      <c r="J7" s="4">
        <v>2</v>
      </c>
      <c r="K7" s="4" t="s">
        <v>30</v>
      </c>
      <c r="L7" s="4">
        <v>-560</v>
      </c>
      <c r="M7" s="4">
        <v>-560</v>
      </c>
      <c r="N7" s="4" t="s">
        <v>46</v>
      </c>
      <c r="O7" s="4" t="s">
        <v>32</v>
      </c>
      <c r="P7" s="4" t="s">
        <v>33</v>
      </c>
      <c r="Q7" s="4">
        <v>0</v>
      </c>
      <c r="R7" s="8">
        <v>45101.0000115741</v>
      </c>
      <c r="S7" s="6">
        <v>45127</v>
      </c>
      <c r="T7" s="4" t="s">
        <v>34</v>
      </c>
      <c r="U7" s="4">
        <v>-560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51</v>
      </c>
      <c r="B8" s="4" t="s">
        <v>26</v>
      </c>
      <c r="C8" s="4" t="s">
        <v>27</v>
      </c>
      <c r="D8" s="4" t="s">
        <v>52</v>
      </c>
      <c r="E8" s="4" t="s">
        <v>53</v>
      </c>
      <c r="F8" s="6">
        <v>45109</v>
      </c>
      <c r="G8" s="6">
        <v>45112</v>
      </c>
      <c r="H8" s="4">
        <v>1</v>
      </c>
      <c r="I8" s="4">
        <v>3</v>
      </c>
      <c r="J8" s="4">
        <v>3</v>
      </c>
      <c r="K8" s="4" t="s">
        <v>30</v>
      </c>
      <c r="L8" s="4">
        <v>973.08</v>
      </c>
      <c r="M8" s="4">
        <v>973.08</v>
      </c>
      <c r="N8" s="4" t="s">
        <v>54</v>
      </c>
      <c r="O8" s="4" t="s">
        <v>32</v>
      </c>
      <c r="P8" s="4" t="s">
        <v>33</v>
      </c>
      <c r="Q8" s="4">
        <v>0</v>
      </c>
      <c r="R8" s="8">
        <v>45108</v>
      </c>
      <c r="S8" s="6">
        <v>45127</v>
      </c>
      <c r="T8" s="4" t="s">
        <v>34</v>
      </c>
      <c r="U8" s="4">
        <v>973.08</v>
      </c>
      <c r="V8" s="4">
        <v>0</v>
      </c>
      <c r="W8" s="4">
        <v>0</v>
      </c>
      <c r="X8" s="4" t="s">
        <v>55</v>
      </c>
      <c r="Y8" s="4" t="s">
        <v>56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52</v>
      </c>
      <c r="E9" s="4" t="s">
        <v>58</v>
      </c>
      <c r="F9" s="6">
        <v>45110</v>
      </c>
      <c r="G9" s="6">
        <v>45112</v>
      </c>
      <c r="H9" s="4">
        <v>1</v>
      </c>
      <c r="I9" s="4">
        <v>2</v>
      </c>
      <c r="J9" s="4">
        <v>2</v>
      </c>
      <c r="K9" s="4" t="s">
        <v>30</v>
      </c>
      <c r="L9" s="4">
        <v>518.16</v>
      </c>
      <c r="M9" s="4">
        <v>518.16</v>
      </c>
      <c r="N9" s="4" t="s">
        <v>59</v>
      </c>
      <c r="O9" s="4" t="s">
        <v>32</v>
      </c>
      <c r="P9" s="4" t="s">
        <v>33</v>
      </c>
      <c r="Q9" s="4">
        <v>0</v>
      </c>
      <c r="R9" s="8">
        <v>45110.0000115741</v>
      </c>
      <c r="S9" s="6">
        <v>45127</v>
      </c>
      <c r="T9" s="4" t="s">
        <v>34</v>
      </c>
      <c r="U9" s="4">
        <v>518.16</v>
      </c>
      <c r="V9" s="4">
        <v>0</v>
      </c>
      <c r="W9" s="4">
        <v>0</v>
      </c>
      <c r="X9" s="4" t="s">
        <v>60</v>
      </c>
      <c r="Y9" s="4" t="s">
        <v>36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44</v>
      </c>
      <c r="E10" s="4" t="s">
        <v>62</v>
      </c>
      <c r="F10" s="6">
        <v>45111</v>
      </c>
      <c r="G10" s="6">
        <v>45112</v>
      </c>
      <c r="H10" s="4">
        <v>1</v>
      </c>
      <c r="I10" s="4">
        <v>1</v>
      </c>
      <c r="J10" s="4">
        <v>1</v>
      </c>
      <c r="K10" s="4" t="s">
        <v>30</v>
      </c>
      <c r="L10" s="4">
        <v>294</v>
      </c>
      <c r="M10" s="4">
        <v>294</v>
      </c>
      <c r="N10" s="4" t="s">
        <v>63</v>
      </c>
      <c r="O10" s="4" t="s">
        <v>32</v>
      </c>
      <c r="P10" s="4" t="s">
        <v>33</v>
      </c>
      <c r="Q10" s="4">
        <v>0</v>
      </c>
      <c r="R10" s="8">
        <v>45111</v>
      </c>
      <c r="S10" s="6">
        <v>45127</v>
      </c>
      <c r="T10" s="4" t="s">
        <v>34</v>
      </c>
      <c r="U10" s="4">
        <v>294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45111</v>
      </c>
      <c r="G11" s="6">
        <v>45112</v>
      </c>
      <c r="H11" s="4">
        <v>1</v>
      </c>
      <c r="I11" s="4">
        <v>1</v>
      </c>
      <c r="J11" s="4">
        <v>1</v>
      </c>
      <c r="K11" s="4" t="s">
        <v>30</v>
      </c>
      <c r="L11" s="4">
        <v>452.9</v>
      </c>
      <c r="M11" s="4">
        <v>452.9</v>
      </c>
      <c r="N11" s="4" t="s">
        <v>67</v>
      </c>
      <c r="O11" s="4" t="s">
        <v>32</v>
      </c>
      <c r="P11" s="4" t="s">
        <v>33</v>
      </c>
      <c r="Q11" s="4">
        <v>0</v>
      </c>
      <c r="R11" s="8">
        <v>45111.0000115741</v>
      </c>
      <c r="S11" s="6">
        <v>45127</v>
      </c>
      <c r="T11" s="4" t="s">
        <v>34</v>
      </c>
      <c r="U11" s="4">
        <v>452.9</v>
      </c>
      <c r="V11" s="4">
        <v>0</v>
      </c>
      <c r="W11" s="4">
        <v>0</v>
      </c>
      <c r="X11" s="4" t="s">
        <v>36</v>
      </c>
      <c r="Y11" s="4" t="s">
        <v>68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44</v>
      </c>
      <c r="E12" s="4" t="s">
        <v>45</v>
      </c>
      <c r="F12" s="6">
        <v>45111</v>
      </c>
      <c r="G12" s="6">
        <v>45112</v>
      </c>
      <c r="H12" s="4">
        <v>1</v>
      </c>
      <c r="I12" s="4">
        <v>1</v>
      </c>
      <c r="J12" s="4">
        <v>1</v>
      </c>
      <c r="K12" s="4" t="s">
        <v>30</v>
      </c>
      <c r="L12" s="4">
        <v>305.2</v>
      </c>
      <c r="M12" s="4">
        <v>305.2</v>
      </c>
      <c r="N12" s="4" t="s">
        <v>70</v>
      </c>
      <c r="O12" s="4" t="s">
        <v>32</v>
      </c>
      <c r="P12" s="4" t="s">
        <v>33</v>
      </c>
      <c r="Q12" s="4">
        <v>0</v>
      </c>
      <c r="R12" s="8">
        <v>45111</v>
      </c>
      <c r="S12" s="6">
        <v>45127</v>
      </c>
      <c r="T12" s="4" t="s">
        <v>34</v>
      </c>
      <c r="U12" s="4">
        <v>305.2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44</v>
      </c>
      <c r="E13" s="4" t="s">
        <v>72</v>
      </c>
      <c r="F13" s="6">
        <v>45111</v>
      </c>
      <c r="G13" s="6">
        <v>45112</v>
      </c>
      <c r="H13" s="4">
        <v>2</v>
      </c>
      <c r="I13" s="4">
        <v>1</v>
      </c>
      <c r="J13" s="4">
        <v>2</v>
      </c>
      <c r="K13" s="4" t="s">
        <v>30</v>
      </c>
      <c r="L13" s="4">
        <v>610.4</v>
      </c>
      <c r="M13" s="4">
        <v>610.4</v>
      </c>
      <c r="N13" s="4" t="s">
        <v>73</v>
      </c>
      <c r="O13" s="4" t="s">
        <v>32</v>
      </c>
      <c r="P13" s="4" t="s">
        <v>33</v>
      </c>
      <c r="Q13" s="4">
        <v>0</v>
      </c>
      <c r="R13" s="8">
        <v>45111</v>
      </c>
      <c r="S13" s="6">
        <v>45127</v>
      </c>
      <c r="T13" s="4" t="s">
        <v>34</v>
      </c>
      <c r="U13" s="4">
        <v>610.4</v>
      </c>
      <c r="V13" s="4">
        <v>0</v>
      </c>
      <c r="W13" s="4">
        <v>0</v>
      </c>
      <c r="X13" s="4" t="s">
        <v>36</v>
      </c>
      <c r="Y1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"/>
  <sheetViews>
    <sheetView tabSelected="1" workbookViewId="0">
      <selection activeCell="A19" sqref="A19:D22"/>
    </sheetView>
  </sheetViews>
  <sheetFormatPr defaultColWidth="9" defaultRowHeight="13.5"/>
  <cols>
    <col min="1" max="1" width="12.625" style="4"/>
    <col min="2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</v>
      </c>
    </row>
    <row r="2" s="4" customFormat="1" spans="1:9">
      <c r="A2" s="5">
        <v>999224602758777</v>
      </c>
      <c r="B2" s="6">
        <v>45109</v>
      </c>
      <c r="C2" s="6">
        <v>45112</v>
      </c>
      <c r="D2" s="4">
        <v>2589</v>
      </c>
      <c r="E2" s="4" t="str">
        <f>VLOOKUP(A2,HOP!A:L,12,0)</f>
        <v>2589.00</v>
      </c>
      <c r="F2" s="4" t="str">
        <f>VLOOKUP(A2,HOP!A:C,3,0)</f>
        <v>3462320</v>
      </c>
      <c r="G2" s="4">
        <f>D2-E2</f>
        <v>0</v>
      </c>
      <c r="H2" s="4" t="str">
        <f>$H$1&amp;F2</f>
        <v>，3462320</v>
      </c>
      <c r="I2" s="4" t="str">
        <f>VLOOKUP(A2,HOP!A:U,21,0)</f>
        <v>直采</v>
      </c>
    </row>
    <row r="3" s="4" customFormat="1" spans="1:9">
      <c r="A3" s="5">
        <v>999224654886067</v>
      </c>
      <c r="B3" s="6">
        <v>45109</v>
      </c>
      <c r="C3" s="6">
        <v>45112</v>
      </c>
      <c r="D3" s="4">
        <v>2340</v>
      </c>
      <c r="E3" s="4" t="str">
        <f>VLOOKUP(A3,HOP!A:L,12,0)</f>
        <v>2340.00</v>
      </c>
      <c r="F3" s="4" t="str">
        <f>VLOOKUP(A3,HOP!A:C,3,0)</f>
        <v>3475129</v>
      </c>
      <c r="G3" s="4">
        <f t="shared" ref="G3:G12" si="0">D3-E3</f>
        <v>0</v>
      </c>
      <c r="H3" s="4" t="str">
        <f t="shared" ref="H3:H12" si="1">$H$1&amp;F3</f>
        <v>，3475129</v>
      </c>
      <c r="I3" s="4" t="str">
        <f>VLOOKUP(A3,HOP!A:U,21,0)</f>
        <v>直采</v>
      </c>
    </row>
    <row r="4" s="4" customFormat="1" spans="1:9">
      <c r="A4" s="5">
        <v>999224697470800</v>
      </c>
      <c r="B4" s="6">
        <v>45110</v>
      </c>
      <c r="C4" s="6">
        <v>45112</v>
      </c>
      <c r="D4" s="4">
        <v>4680</v>
      </c>
      <c r="E4" s="4" t="str">
        <f>VLOOKUP(A4,HOP!A:L,12,0)</f>
        <v>4680.00</v>
      </c>
      <c r="F4" s="4" t="str">
        <f>VLOOKUP(A4,HOP!A:C,3,0)</f>
        <v>3484571</v>
      </c>
      <c r="G4" s="4">
        <f t="shared" si="0"/>
        <v>0</v>
      </c>
      <c r="H4" s="4" t="str">
        <f t="shared" si="1"/>
        <v>，3484571</v>
      </c>
      <c r="I4" s="4" t="str">
        <f>VLOOKUP(A4,HOP!A:U,21,0)</f>
        <v>直采</v>
      </c>
    </row>
    <row r="5" s="4" customFormat="1" hidden="1" spans="1:9">
      <c r="A5" s="5">
        <v>999224939291992</v>
      </c>
      <c r="B5" s="6">
        <v>45111</v>
      </c>
      <c r="C5" s="6">
        <v>45112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999224993538745</v>
      </c>
      <c r="B6" s="6">
        <v>45110</v>
      </c>
      <c r="C6" s="6">
        <v>45112</v>
      </c>
      <c r="D6" s="4">
        <v>1580</v>
      </c>
      <c r="E6" s="4" t="str">
        <f>VLOOKUP(A6,HOP!A:L,12,0)</f>
        <v>1580.00</v>
      </c>
      <c r="F6" s="4" t="str">
        <f>VLOOKUP(A6,HOP!A:C,3,0)</f>
        <v>3560447</v>
      </c>
      <c r="G6" s="4">
        <f t="shared" si="0"/>
        <v>0</v>
      </c>
      <c r="H6" s="4" t="str">
        <f t="shared" si="1"/>
        <v>，3560447</v>
      </c>
      <c r="I6" s="4" t="str">
        <f>VLOOKUP(A6,HOP!A:U,21,0)</f>
        <v>直采</v>
      </c>
    </row>
    <row r="7" s="4" customFormat="1" spans="1:9">
      <c r="A7" s="5">
        <v>999225062207556</v>
      </c>
      <c r="B7" s="6">
        <v>45109</v>
      </c>
      <c r="C7" s="6">
        <v>45112</v>
      </c>
      <c r="D7" s="4">
        <v>973.08</v>
      </c>
      <c r="E7" s="4" t="str">
        <f>VLOOKUP(A7,HOP!A:L,12,0)</f>
        <v>973.08</v>
      </c>
      <c r="F7" s="4" t="str">
        <f>VLOOKUP(A7,HOP!A:C,3,0)</f>
        <v>3578105</v>
      </c>
      <c r="G7" s="4">
        <f t="shared" si="0"/>
        <v>0</v>
      </c>
      <c r="H7" s="4" t="str">
        <f t="shared" si="1"/>
        <v>，3578105</v>
      </c>
      <c r="I7" s="4" t="str">
        <f>VLOOKUP(A7,HOP!A:U,21,0)</f>
        <v>直采</v>
      </c>
    </row>
    <row r="8" s="4" customFormat="1" spans="1:9">
      <c r="A8" s="5">
        <v>999225093225870</v>
      </c>
      <c r="B8" s="6">
        <v>45110</v>
      </c>
      <c r="C8" s="6">
        <v>45112</v>
      </c>
      <c r="D8" s="4">
        <v>518.16</v>
      </c>
      <c r="E8" s="4" t="str">
        <f>VLOOKUP(A8,HOP!A:L,12,0)</f>
        <v>518.16</v>
      </c>
      <c r="F8" s="4" t="str">
        <f>VLOOKUP(A8,HOP!A:C,3,0)</f>
        <v>3585516</v>
      </c>
      <c r="G8" s="4">
        <f t="shared" si="0"/>
        <v>0</v>
      </c>
      <c r="H8" s="4" t="str">
        <f t="shared" si="1"/>
        <v>，3585516</v>
      </c>
      <c r="I8" s="4" t="str">
        <f>VLOOKUP(A8,HOP!A:U,21,0)</f>
        <v>直采</v>
      </c>
    </row>
    <row r="9" s="4" customFormat="1" hidden="1" spans="1:10">
      <c r="A9" s="5">
        <v>25107884665</v>
      </c>
      <c r="B9" s="6">
        <v>45111</v>
      </c>
      <c r="C9" s="6">
        <v>45112</v>
      </c>
      <c r="D9" s="4">
        <v>294</v>
      </c>
      <c r="E9" s="7">
        <v>294</v>
      </c>
      <c r="F9" s="9" t="s">
        <v>75</v>
      </c>
      <c r="G9" s="4">
        <f t="shared" si="0"/>
        <v>0</v>
      </c>
      <c r="H9" s="4" t="str">
        <f t="shared" si="1"/>
        <v>，202307040759010076</v>
      </c>
      <c r="I9" s="4" t="e">
        <f>VLOOKUP(A9,HOP!A:U,21,0)</f>
        <v>#N/A</v>
      </c>
      <c r="J9" s="4">
        <v>7.4</v>
      </c>
    </row>
    <row r="10" s="4" customFormat="1" hidden="1" spans="1:10">
      <c r="A10" s="5">
        <v>999225109897708</v>
      </c>
      <c r="B10" s="6">
        <v>45111</v>
      </c>
      <c r="C10" s="6">
        <v>45112</v>
      </c>
      <c r="D10" s="4">
        <v>452.9</v>
      </c>
      <c r="E10" s="7">
        <v>452.9</v>
      </c>
      <c r="F10" s="9" t="s">
        <v>76</v>
      </c>
      <c r="G10" s="4">
        <f t="shared" si="0"/>
        <v>0</v>
      </c>
      <c r="H10" s="4" t="str">
        <f t="shared" si="1"/>
        <v>，202307041100350077</v>
      </c>
      <c r="I10" s="4" t="e">
        <f>VLOOKUP(A10,HOP!A:U,21,0)</f>
        <v>#N/A</v>
      </c>
      <c r="J10" s="4">
        <v>7.4</v>
      </c>
    </row>
    <row r="11" s="4" customFormat="1" hidden="1" spans="1:10">
      <c r="A11" s="5">
        <v>999225110695547</v>
      </c>
      <c r="B11" s="6">
        <v>45111</v>
      </c>
      <c r="C11" s="6">
        <v>45112</v>
      </c>
      <c r="D11" s="4">
        <v>305.2</v>
      </c>
      <c r="E11" s="7">
        <v>305.2</v>
      </c>
      <c r="F11" s="9" t="s">
        <v>77</v>
      </c>
      <c r="G11" s="4">
        <f t="shared" si="0"/>
        <v>0</v>
      </c>
      <c r="H11" s="4" t="str">
        <f t="shared" si="1"/>
        <v>，202307041242490076</v>
      </c>
      <c r="I11" s="4" t="e">
        <f>VLOOKUP(A11,HOP!A:U,21,0)</f>
        <v>#N/A</v>
      </c>
      <c r="J11" s="4">
        <v>7.4</v>
      </c>
    </row>
    <row r="12" s="4" customFormat="1" hidden="1" spans="1:10">
      <c r="A12" s="5">
        <v>999225110754560</v>
      </c>
      <c r="B12" s="6">
        <v>45111</v>
      </c>
      <c r="C12" s="6">
        <v>45112</v>
      </c>
      <c r="D12" s="4">
        <v>610.4</v>
      </c>
      <c r="E12" s="7">
        <v>610.4</v>
      </c>
      <c r="F12" s="9" t="s">
        <v>78</v>
      </c>
      <c r="G12" s="4">
        <f t="shared" si="0"/>
        <v>0</v>
      </c>
      <c r="H12" s="4" t="str">
        <f t="shared" si="1"/>
        <v>，202307041250230076</v>
      </c>
      <c r="I12" s="4" t="e">
        <f>VLOOKUP(A12,HOP!A:U,21,0)</f>
        <v>#N/A</v>
      </c>
      <c r="J12" s="4">
        <v>7.4</v>
      </c>
    </row>
    <row r="14" spans="4:4">
      <c r="D14" s="4">
        <f>SUM(D2:D13)</f>
        <v>14342.74</v>
      </c>
    </row>
    <row r="19" spans="1:4">
      <c r="A19" s="4" t="s">
        <v>79</v>
      </c>
      <c r="C19" s="4">
        <v>12680.24</v>
      </c>
      <c r="D19" s="4">
        <v>13722.11</v>
      </c>
    </row>
    <row r="20" spans="1:4">
      <c r="A20" s="4" t="s">
        <v>80</v>
      </c>
      <c r="C20" s="4">
        <v>1662.5</v>
      </c>
      <c r="D20" s="4">
        <v>1799.1</v>
      </c>
    </row>
    <row r="21" spans="1:4">
      <c r="A21" s="4" t="s">
        <v>81</v>
      </c>
      <c r="C21" s="4">
        <f>SUBTOTAL(9,C19:C20)</f>
        <v>14342.74</v>
      </c>
      <c r="D21" s="4">
        <f>SUBTOTAL(9,D19:D20)</f>
        <v>15521.21</v>
      </c>
    </row>
    <row r="22" spans="1:1">
      <c r="A22" s="4" t="s">
        <v>82</v>
      </c>
    </row>
  </sheetData>
  <autoFilter ref="A1:XFD14">
    <filterColumn colId="3">
      <filters blank="1">
        <filter val="1580"/>
        <filter val="2340"/>
        <filter val="4680"/>
        <filter val="305.2"/>
        <filter val="294"/>
        <filter val="610.4"/>
        <filter val="14342.74"/>
        <filter val="518.16"/>
        <filter val="973.08"/>
        <filter val="2589"/>
        <filter val="452.9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F25" sqref="F25"/>
    </sheetView>
  </sheetViews>
  <sheetFormatPr defaultColWidth="8" defaultRowHeight="13.5" outlineLevelRow="6"/>
  <cols>
    <col min="1" max="1" width="11.125" style="1"/>
    <col min="2" max="2" width="8" style="1"/>
    <col min="3" max="3" width="8.625" style="1" customWidth="1"/>
    <col min="4" max="16382" width="8" style="1"/>
  </cols>
  <sheetData>
    <row r="1" s="1" customFormat="1" ht="12.75" spans="1:22">
      <c r="A1" s="2" t="s">
        <v>83</v>
      </c>
      <c r="B1" s="2" t="s">
        <v>84</v>
      </c>
      <c r="C1" s="2" t="s">
        <v>85</v>
      </c>
      <c r="D1" s="2" t="s">
        <v>86</v>
      </c>
      <c r="E1" s="2" t="s">
        <v>13</v>
      </c>
      <c r="F1" s="2" t="s">
        <v>5</v>
      </c>
      <c r="G1" s="2" t="s">
        <v>6</v>
      </c>
      <c r="H1" s="2" t="s">
        <v>87</v>
      </c>
      <c r="I1" s="2" t="s">
        <v>88</v>
      </c>
      <c r="J1" s="2" t="s">
        <v>89</v>
      </c>
      <c r="K1" s="2" t="s">
        <v>90</v>
      </c>
      <c r="L1" s="2" t="s">
        <v>91</v>
      </c>
      <c r="M1" s="2" t="s">
        <v>92</v>
      </c>
      <c r="N1" s="2" t="s">
        <v>93</v>
      </c>
      <c r="O1" s="2" t="s">
        <v>94</v>
      </c>
      <c r="P1" s="2" t="s">
        <v>95</v>
      </c>
      <c r="Q1" s="2" t="s">
        <v>96</v>
      </c>
      <c r="R1" s="2" t="s">
        <v>97</v>
      </c>
      <c r="S1" s="2" t="s">
        <v>98</v>
      </c>
      <c r="T1" s="2" t="s">
        <v>99</v>
      </c>
      <c r="U1" s="2" t="s">
        <v>100</v>
      </c>
      <c r="V1" s="2" t="s">
        <v>101</v>
      </c>
    </row>
    <row r="2" s="1" customFormat="1" ht="12.75" spans="1:22">
      <c r="A2" s="3">
        <v>999225093225870</v>
      </c>
      <c r="B2" s="1" t="s">
        <v>102</v>
      </c>
      <c r="C2" s="1" t="s">
        <v>103</v>
      </c>
      <c r="D2" s="1" t="s">
        <v>104</v>
      </c>
      <c r="E2" s="1" t="s">
        <v>105</v>
      </c>
      <c r="F2" s="1" t="s">
        <v>102</v>
      </c>
      <c r="G2" s="1" t="s">
        <v>106</v>
      </c>
      <c r="H2" s="1" t="s">
        <v>107</v>
      </c>
      <c r="I2" s="1" t="s">
        <v>108</v>
      </c>
      <c r="J2" s="1" t="s">
        <v>109</v>
      </c>
      <c r="K2" s="1" t="s">
        <v>108</v>
      </c>
      <c r="L2" s="1" t="s">
        <v>108</v>
      </c>
      <c r="M2" s="1" t="s">
        <v>110</v>
      </c>
      <c r="N2" s="1" t="s">
        <v>110</v>
      </c>
      <c r="O2" s="1" t="s">
        <v>111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  <c r="U2" s="1" t="s">
        <v>117</v>
      </c>
      <c r="V2" s="1" t="s">
        <v>118</v>
      </c>
    </row>
    <row r="3" s="1" customFormat="1" ht="12.75" spans="1:22">
      <c r="A3" s="3">
        <v>999225062207556</v>
      </c>
      <c r="B3" s="1" t="s">
        <v>119</v>
      </c>
      <c r="C3" s="1" t="s">
        <v>120</v>
      </c>
      <c r="D3" s="1" t="s">
        <v>104</v>
      </c>
      <c r="E3" s="1" t="s">
        <v>121</v>
      </c>
      <c r="F3" s="1" t="s">
        <v>122</v>
      </c>
      <c r="G3" s="1" t="s">
        <v>106</v>
      </c>
      <c r="H3" s="1" t="s">
        <v>107</v>
      </c>
      <c r="I3" s="1" t="s">
        <v>123</v>
      </c>
      <c r="J3" s="1" t="s">
        <v>109</v>
      </c>
      <c r="K3" s="1" t="s">
        <v>123</v>
      </c>
      <c r="L3" s="1" t="s">
        <v>123</v>
      </c>
      <c r="M3" s="1" t="s">
        <v>110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124</v>
      </c>
      <c r="S3" s="1" t="s">
        <v>115</v>
      </c>
      <c r="T3" s="1" t="s">
        <v>116</v>
      </c>
      <c r="U3" s="1" t="s">
        <v>117</v>
      </c>
      <c r="V3" s="1" t="s">
        <v>118</v>
      </c>
    </row>
    <row r="4" s="1" customFormat="1" ht="12.75" spans="1:22">
      <c r="A4" s="3">
        <v>999224993538745</v>
      </c>
      <c r="B4" s="1" t="s">
        <v>125</v>
      </c>
      <c r="C4" s="1" t="s">
        <v>126</v>
      </c>
      <c r="D4" s="1" t="s">
        <v>127</v>
      </c>
      <c r="E4" s="1" t="s">
        <v>128</v>
      </c>
      <c r="F4" s="1" t="s">
        <v>102</v>
      </c>
      <c r="G4" s="1" t="s">
        <v>106</v>
      </c>
      <c r="H4" s="1" t="s">
        <v>107</v>
      </c>
      <c r="I4" s="1" t="s">
        <v>129</v>
      </c>
      <c r="J4" s="1" t="s">
        <v>109</v>
      </c>
      <c r="K4" s="1" t="s">
        <v>129</v>
      </c>
      <c r="L4" s="1" t="s">
        <v>129</v>
      </c>
      <c r="M4" s="1" t="s">
        <v>110</v>
      </c>
      <c r="N4" s="1" t="s">
        <v>110</v>
      </c>
      <c r="O4" s="1" t="s">
        <v>111</v>
      </c>
      <c r="P4" s="1" t="s">
        <v>112</v>
      </c>
      <c r="Q4" s="1" t="s">
        <v>113</v>
      </c>
      <c r="R4" s="1" t="s">
        <v>130</v>
      </c>
      <c r="S4" s="1" t="s">
        <v>115</v>
      </c>
      <c r="T4" s="1" t="s">
        <v>116</v>
      </c>
      <c r="U4" s="1" t="s">
        <v>117</v>
      </c>
      <c r="V4" s="1" t="s">
        <v>118</v>
      </c>
    </row>
    <row r="5" s="1" customFormat="1" ht="12.75" spans="1:22">
      <c r="A5" s="3">
        <v>999224697470800</v>
      </c>
      <c r="B5" s="1" t="s">
        <v>131</v>
      </c>
      <c r="C5" s="1" t="s">
        <v>132</v>
      </c>
      <c r="D5" s="1" t="s">
        <v>127</v>
      </c>
      <c r="E5" s="1" t="s">
        <v>133</v>
      </c>
      <c r="F5" s="1" t="s">
        <v>102</v>
      </c>
      <c r="G5" s="1" t="s">
        <v>106</v>
      </c>
      <c r="H5" s="1" t="s">
        <v>107</v>
      </c>
      <c r="I5" s="1" t="s">
        <v>134</v>
      </c>
      <c r="J5" s="1" t="s">
        <v>109</v>
      </c>
      <c r="K5" s="1" t="s">
        <v>134</v>
      </c>
      <c r="L5" s="1" t="s">
        <v>134</v>
      </c>
      <c r="M5" s="1" t="s">
        <v>110</v>
      </c>
      <c r="N5" s="1" t="s">
        <v>110</v>
      </c>
      <c r="O5" s="1" t="s">
        <v>111</v>
      </c>
      <c r="P5" s="1" t="s">
        <v>112</v>
      </c>
      <c r="Q5" s="1" t="s">
        <v>113</v>
      </c>
      <c r="R5" s="1" t="s">
        <v>135</v>
      </c>
      <c r="S5" s="1" t="s">
        <v>115</v>
      </c>
      <c r="T5" s="1" t="s">
        <v>116</v>
      </c>
      <c r="U5" s="1" t="s">
        <v>117</v>
      </c>
      <c r="V5" s="1" t="s">
        <v>118</v>
      </c>
    </row>
    <row r="6" s="1" customFormat="1" ht="12.75" spans="1:22">
      <c r="A6" s="3">
        <v>999224654886067</v>
      </c>
      <c r="B6" s="1" t="s">
        <v>136</v>
      </c>
      <c r="C6" s="1" t="s">
        <v>137</v>
      </c>
      <c r="D6" s="1" t="s">
        <v>127</v>
      </c>
      <c r="E6" s="1" t="s">
        <v>138</v>
      </c>
      <c r="F6" s="1" t="s">
        <v>122</v>
      </c>
      <c r="G6" s="1" t="s">
        <v>106</v>
      </c>
      <c r="H6" s="1" t="s">
        <v>107</v>
      </c>
      <c r="I6" s="1" t="s">
        <v>139</v>
      </c>
      <c r="J6" s="1" t="s">
        <v>109</v>
      </c>
      <c r="K6" s="1" t="s">
        <v>139</v>
      </c>
      <c r="L6" s="1" t="s">
        <v>139</v>
      </c>
      <c r="M6" s="1" t="s">
        <v>110</v>
      </c>
      <c r="N6" s="1" t="s">
        <v>110</v>
      </c>
      <c r="O6" s="1" t="s">
        <v>111</v>
      </c>
      <c r="P6" s="1" t="s">
        <v>112</v>
      </c>
      <c r="Q6" s="1" t="s">
        <v>113</v>
      </c>
      <c r="R6" s="1" t="s">
        <v>140</v>
      </c>
      <c r="S6" s="1" t="s">
        <v>115</v>
      </c>
      <c r="T6" s="1" t="s">
        <v>116</v>
      </c>
      <c r="U6" s="1" t="s">
        <v>117</v>
      </c>
      <c r="V6" s="1" t="s">
        <v>118</v>
      </c>
    </row>
    <row r="7" s="1" customFormat="1" ht="12.75" spans="1:22">
      <c r="A7" s="3">
        <v>999224602758777</v>
      </c>
      <c r="B7" s="1" t="s">
        <v>141</v>
      </c>
      <c r="C7" s="1" t="s">
        <v>142</v>
      </c>
      <c r="D7" s="1" t="s">
        <v>127</v>
      </c>
      <c r="E7" s="1" t="s">
        <v>143</v>
      </c>
      <c r="F7" s="1" t="s">
        <v>122</v>
      </c>
      <c r="G7" s="1" t="s">
        <v>106</v>
      </c>
      <c r="H7" s="1" t="s">
        <v>107</v>
      </c>
      <c r="I7" s="1" t="s">
        <v>144</v>
      </c>
      <c r="J7" s="1" t="s">
        <v>109</v>
      </c>
      <c r="K7" s="1" t="s">
        <v>144</v>
      </c>
      <c r="L7" s="1" t="s">
        <v>144</v>
      </c>
      <c r="M7" s="1" t="s">
        <v>110</v>
      </c>
      <c r="N7" s="1" t="s">
        <v>110</v>
      </c>
      <c r="O7" s="1" t="s">
        <v>111</v>
      </c>
      <c r="P7" s="1" t="s">
        <v>112</v>
      </c>
      <c r="Q7" s="1" t="s">
        <v>113</v>
      </c>
      <c r="R7" s="1" t="s">
        <v>145</v>
      </c>
      <c r="S7" s="1" t="s">
        <v>115</v>
      </c>
      <c r="T7" s="1" t="s">
        <v>116</v>
      </c>
      <c r="U7" s="1" t="s">
        <v>117</v>
      </c>
      <c r="V7" s="1" t="s">
        <v>118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2023-07-20T01:43:50Z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