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<sst xmlns="http://schemas.openxmlformats.org/spreadsheetml/2006/main" count="88" uniqueCount="77">
  <si>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</si>
  <si>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</si>
  <si>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</si>
  <si>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</si>
  <si>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</si>
  <si>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</si>
  <si>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</si>
  <si>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</si>
  <si>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</si>
  <si>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</si>
  <si>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</si>
  <si>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</si>
  <si>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</si>
  <si>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</si>
  <si>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</si>
  <si>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</si>
  <si>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</si>
  <si>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</si>
  <si>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</si>
  <si>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</si>
  <si>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</si>
  <si>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</si>
  <si>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</si>
  <si>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</si>
  <si>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</si>
  <si>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999224886858976	</t>
  </si>
  <si>
    <t>Ctrip</t>
  </si>
  <si>
    <t>正常</t>
  </si>
  <si>
    <t>[淄博]全季酒店（淄博金晶大道店）(93876739)</t>
  </si>
  <si>
    <t>商务双床房&lt;至多8间&gt;&lt;2人入住&gt;</t>
  </si>
  <si>
    <t>CNY</t>
  </si>
  <si>
    <t>林梓杨</t>
  </si>
  <si>
    <t>CA13744230720CNY</t>
  </si>
  <si>
    <t>未提现</t>
  </si>
  <si>
    <t>携程开票</t>
  </si>
  <si>
    <t xml:space="preserve">3533597	</t>
  </si>
  <si>
    <t xml:space="preserve">R9003810120068184001	</t>
  </si>
  <si>
    <t>，</t>
  </si>
  <si>
    <t>477 CNY</t>
  </si>
  <si>
    <t>A230720091406481</t>
  </si>
  <si>
    <t>总计：477元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</si>
  <si>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</si>
  <si>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</si>
  <si>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</si>
  <si>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</si>
  <si>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</si>
  <si>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</si>
  <si>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</si>
  <si>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</si>
  <si>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</si>
  <si>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</si>
  <si>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</si>
  <si>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</si>
  <si>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</si>
  <si>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</si>
  <si>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</si>
  <si>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</si>
  <si>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</si>
  <si>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</si>
  <si>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</si>
  <si>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2023-06-21</t>
  </si>
  <si>
    <t>3533597</t>
  </si>
  <si>
    <t>全季酒店（淄博金晶大道店）</t>
  </si>
  <si>
    <t>2023-07-04</t>
  </si>
  <si>
    <t>2023-07-05</t>
  </si>
  <si>
    <t>退房日月结</t>
  </si>
  <si>
    <t>477.00</t>
  </si>
  <si>
    <t>RMB</t>
  </si>
  <si>
    <t>0</t>
  </si>
  <si>
    <t>0.00</t>
  </si>
  <si>
    <t>携程汇登国内直连</t>
  </si>
  <si>
    <t>01.011264</t>
  </si>
  <si>
    <t>2023-06-21 16:16:26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</si>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</sst>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45111</v>
      </c>
      <c r="G2" s="6">
        <v>45112</v>
      </c>
      <c r="H2" s="4">
        <v>1</v>
      </c>
      <c r="I2" s="4">
        <v>1</v>
      </c>
      <c r="J2" s="4">
        <v>1</v>
      </c>
      <c r="K2" s="4" t="s">
        <v>30</v>
      </c>
      <c r="L2" s="4">
        <v>477</v>
      </c>
      <c r="M2" s="4">
        <v>477</v>
      </c>
      <c r="N2" s="4" t="s">
        <v>31</v>
      </c>
      <c r="O2" s="4" t="s">
        <v>32</v>
      </c>
      <c r="P2" s="4" t="s">
        <v>33</v>
      </c>
      <c r="Q2" s="4">
        <v>0</v>
      </c>
      <c r="R2" s="7">
        <v>45098.0000115741</v>
      </c>
      <c r="S2" s="6">
        <v>45127</v>
      </c>
      <c r="T2" s="4" t="s">
        <v>34</v>
      </c>
      <c r="U2" s="4">
        <v>477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29" sqref="G29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999224886858976</v>
      </c>
      <c r="B2" s="6">
        <v>45111</v>
      </c>
      <c r="C2" s="6">
        <v>45112</v>
      </c>
      <c r="D2" s="4">
        <v>477</v>
      </c>
      <c r="E2" s="4" t="str">
        <f>VLOOKUP(A2,HOP!A:L,12,0)</f>
        <v>477.00</v>
      </c>
      <c r="F2" s="4" t="str">
        <f>VLOOKUP(A2,HOP!A:C,3,0)</f>
        <v>3533597</v>
      </c>
      <c r="G2" s="4">
        <f>D2-E2</f>
        <v>0</v>
      </c>
      <c r="H2" s="4" t="str">
        <f>$H$1&amp;F2</f>
        <v>，3533597</v>
      </c>
      <c r="I2" s="4" t="str">
        <f>VLOOKUP(A2,HOP!A:U,21,0)</f>
        <v>直连</v>
      </c>
    </row>
    <row r="4" spans="4:4">
      <c r="D4" s="4">
        <f>SUM(D2:D3)</f>
        <v>477</v>
      </c>
    </row>
    <row r="6" spans="4:4">
      <c r="D6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999224886858976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2023-07-20T01:15:44Z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