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<sst xmlns="http://schemas.openxmlformats.org/spreadsheetml/2006/main" count="479" uniqueCount="185">
  <si>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</si>
  <si>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</si>
  <si>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</si>
  <si>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</si>
  <si>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</si>
  <si>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</si>
  <si>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</si>
  <si>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</si>
  <si>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</si>
  <si>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</si>
  <si>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</si>
  <si>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</si>
  <si>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</si>
  <si>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</si>
  <si>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</si>
  <si>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</si>
  <si>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</si>
  <si>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</si>
  <si>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</si>
  <si>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</si>
  <si>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</si>
  <si>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</si>
  <si>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</si>
  <si>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</si>
  <si>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</si>
  <si>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999224082042812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</si>
  <si>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</si>
  <si>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</si>
  <si>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</si>
  <si>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</si>
  <si>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</si>
  <si>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Zuo/Jie,Wu/Wenyi</t>
  </si>
  <si>
    <t>CA363230721CNY</t>
  </si>
  <si>
    <t>未提现</t>
  </si>
  <si>
    <t>携程开票</t>
  </si>
  <si>
    <t xml:space="preserve">3350499	</t>
  </si>
  <si>
    <t xml:space="preserve">	</t>
  </si>
  <si>
    <t xml:space="preserve">999224101196339	</t>
  </si>
  <si>
    <t>Xia hai yan/Xia hai yan,Xia hai yan/Xia hai yan</t>
  </si>
  <si>
    <t xml:space="preserve">3357671	</t>
  </si>
  <si>
    <t xml:space="preserve">999224140907861	</t>
  </si>
  <si>
    <t>高级房(至少提前5天预订)(至少连住2晚及以上)&lt;双人入住&gt;&lt;内宾&gt;&lt;无早&gt;</t>
  </si>
  <si>
    <t>Wu/XiaoLan,Tian/Tingting</t>
  </si>
  <si>
    <t xml:space="preserve">3370879	</t>
  </si>
  <si>
    <t xml:space="preserve">999224649183503	</t>
  </si>
  <si>
    <t>CHEN/DONGMING,Ma/Zhongyi,Chen/Xiaming,Li/Qiwu</t>
  </si>
  <si>
    <t xml:space="preserve">3474378	</t>
  </si>
  <si>
    <t xml:space="preserve">999224694413178	</t>
  </si>
  <si>
    <t>[香港]香港九龙海湾酒店(Kowloon Harbourfront Hotel)(25665271)</t>
  </si>
  <si>
    <t>双卧室城景套房(至少提前7天预订)(至少连住2晚及以上)&lt;三人入住&gt;&lt;内宾&gt;&lt;无早&gt;</t>
  </si>
  <si>
    <t>cai/liandui,wu/QIULIANG,CAI/SIUHO</t>
  </si>
  <si>
    <t xml:space="preserve">3483425	</t>
  </si>
  <si>
    <t xml:space="preserve">999224698920259	</t>
  </si>
  <si>
    <t>JIA/JINGJING,NING/CUIQIN</t>
  </si>
  <si>
    <t xml:space="preserve">3485292	</t>
  </si>
  <si>
    <t xml:space="preserve">999224700313562	</t>
  </si>
  <si>
    <t>HUNG/SO HONG,hung/chiuwai,zhang/meiling,hung/chiupan,hung/tszwing</t>
  </si>
  <si>
    <t xml:space="preserve">3486116	</t>
  </si>
  <si>
    <t>取消</t>
  </si>
  <si>
    <t xml:space="preserve">999224961267207	</t>
  </si>
  <si>
    <t>LIN/LING</t>
  </si>
  <si>
    <t xml:space="preserve">3552371	</t>
  </si>
  <si>
    <t xml:space="preserve">999224976813038	</t>
  </si>
  <si>
    <t>XU/YING,PANG/YING</t>
  </si>
  <si>
    <t xml:space="preserve">3555909	</t>
  </si>
  <si>
    <t xml:space="preserve">999225033142883	</t>
  </si>
  <si>
    <t>shao/minli</t>
  </si>
  <si>
    <t xml:space="preserve">3570861	</t>
  </si>
  <si>
    <t xml:space="preserve">999225070324657	</t>
  </si>
  <si>
    <t>[梅州]梅州昌盛豪生大酒店(45834822)</t>
  </si>
  <si>
    <t>柚见汝——非遗大床房&lt;超值特惠&gt;&lt;双人入住&gt;&lt;双早&gt;</t>
  </si>
  <si>
    <t>林伟佳,王馨鹿</t>
  </si>
  <si>
    <t xml:space="preserve">999225070884073	</t>
  </si>
  <si>
    <t>柚见客家——非遗套房&lt;超值特惠&gt;&lt;双人入住&gt;&lt;双早&gt;</t>
  </si>
  <si>
    <t>林伟佳</t>
  </si>
  <si>
    <t xml:space="preserve">590812	</t>
  </si>
  <si>
    <t xml:space="preserve">999225091134468	</t>
  </si>
  <si>
    <t>江剑辉</t>
  </si>
  <si>
    <t xml:space="preserve">999225104174207	</t>
  </si>
  <si>
    <t>[梅州]梅州白天鹅迎宾馆(100697959)</t>
  </si>
  <si>
    <t>商务江景双床房&lt;特惠促销&gt;&lt;双人入住&gt;&lt;双早&gt;&lt;日历房套餐高价值&gt;&lt;新酒店礼盒&gt;</t>
  </si>
  <si>
    <t>陈震霖</t>
  </si>
  <si>
    <t xml:space="preserve">999225109716892	</t>
  </si>
  <si>
    <t>孙军</t>
  </si>
  <si>
    <t xml:space="preserve">25122288176	</t>
  </si>
  <si>
    <t>商务江景大床房&lt;超值特惠&gt;&lt;双人入住&gt;&lt;日历房套餐高价值&gt;&lt;单早&gt;&lt;新酒店礼盒&gt;</t>
  </si>
  <si>
    <t>陈昊</t>
  </si>
  <si>
    <t xml:space="preserve">999225125302876	</t>
  </si>
  <si>
    <t>柚见汝——非遗大床房&lt;特惠专享&gt;&lt;双人入住&gt;&lt;双早&gt;&lt;日历房套餐高价值&gt;&lt;新酒店礼盒&gt;</t>
  </si>
  <si>
    <t>樊琳知,崔金良</t>
  </si>
  <si>
    <t xml:space="preserve">999225125557008	</t>
  </si>
  <si>
    <t>柚见好——非遗双床房&lt;超值特惠&gt;&lt;双人入住&gt;&lt;双早&gt;</t>
  </si>
  <si>
    <t>赖伟良,何桂声</t>
  </si>
  <si>
    <t>，</t>
  </si>
  <si>
    <t>999224101196339</t>
  </si>
  <si>
    <t>直采</t>
  </si>
  <si>
    <t>999225070884073</t>
  </si>
  <si>
    <t>202307012215450021</t>
  </si>
  <si>
    <t>999225091134468</t>
  </si>
  <si>
    <t>202307030823530068</t>
  </si>
  <si>
    <t>999225104174207</t>
  </si>
  <si>
    <t>202307032030450021</t>
  </si>
  <si>
    <t>999225109716892</t>
  </si>
  <si>
    <t>202307041041430071</t>
  </si>
  <si>
    <t>202307042022490021</t>
  </si>
  <si>
    <t>999225125302876</t>
  </si>
  <si>
    <t>202307050803230069</t>
  </si>
  <si>
    <t>999225125557008</t>
  </si>
  <si>
    <t>202307050824480025</t>
  </si>
  <si>
    <t>A230721104040481</t>
  </si>
  <si>
    <t>房集：i230721094134  5000.9元</t>
  </si>
  <si>
    <t>CNY / HKD 当前参考汇率: 1.088960304</t>
  </si>
  <si>
    <t>总计：35516.9 CNY/
38676.49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</si>
  <si>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</si>
  <si>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</si>
  <si>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</si>
  <si>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</si>
  <si>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</si>
  <si>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</si>
  <si>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</si>
  <si>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</si>
  <si>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</si>
  <si>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</si>
  <si>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</si>
  <si>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</si>
  <si>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</si>
  <si>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</si>
  <si>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</si>
  <si>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</si>
  <si>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</si>
  <si>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</si>
  <si>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</si>
  <si>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2023-06-29</t>
  </si>
  <si>
    <t>3570861</t>
  </si>
  <si>
    <t>香港九龙酒店</t>
  </si>
  <si>
    <t>shao minli</t>
  </si>
  <si>
    <t>2023-07-04</t>
  </si>
  <si>
    <t>2023-07-06</t>
  </si>
  <si>
    <t>退房日周结</t>
  </si>
  <si>
    <t>1560.00</t>
  </si>
  <si>
    <t>RMB</t>
  </si>
  <si>
    <t>0</t>
  </si>
  <si>
    <t>0.00</t>
  </si>
  <si>
    <t>携程国内直连(DD)</t>
  </si>
  <si>
    <t>01.011249</t>
  </si>
  <si>
    <t>2023-06-30 20:44:30</t>
  </si>
  <si>
    <t>否</t>
  </si>
  <si>
    <t>汇智国际旅游发展有限公司</t>
  </si>
  <si>
    <t>中国</t>
  </si>
  <si>
    <t>2023-06-26</t>
  </si>
  <si>
    <t>3555909</t>
  </si>
  <si>
    <t>XU YING,PANG YING</t>
  </si>
  <si>
    <t>2023-07-03</t>
  </si>
  <si>
    <t>2370.00</t>
  </si>
  <si>
    <t>2023-06-28 15:48:07</t>
  </si>
  <si>
    <t>3552371</t>
  </si>
  <si>
    <t>LIN LING</t>
  </si>
  <si>
    <t>2280.00</t>
  </si>
  <si>
    <t>2023-06-27 18:22:56</t>
  </si>
  <si>
    <t>2023-06-10</t>
  </si>
  <si>
    <t>3485292</t>
  </si>
  <si>
    <t>JIA JINGJING,NING CUIQIN</t>
  </si>
  <si>
    <t>2023-07-02</t>
  </si>
  <si>
    <t>6240.00</t>
  </si>
  <si>
    <t>2023-06-12 11:12:28</t>
  </si>
  <si>
    <t>2023-06-09</t>
  </si>
  <si>
    <t>3483425</t>
  </si>
  <si>
    <t>香港九龙海湾酒店</t>
  </si>
  <si>
    <t>cai liandui,wu QIULIANG,CAI SIUHO</t>
  </si>
  <si>
    <t>2601.00</t>
  </si>
  <si>
    <t>2023-06-12 15:50:10</t>
  </si>
  <si>
    <t>2023-06-07</t>
  </si>
  <si>
    <t>3474378</t>
  </si>
  <si>
    <t>CHEN DONGMING,Ma Zhongyi,Chen Xiaming,Li Qiwu</t>
  </si>
  <si>
    <t>4680.00</t>
  </si>
  <si>
    <t>2023-06-08 17:21:00</t>
  </si>
  <si>
    <t>2023-05-14</t>
  </si>
  <si>
    <t>3370879</t>
  </si>
  <si>
    <t>Wu XiaoLan,Tian Tingting</t>
  </si>
  <si>
    <t>2985.00</t>
  </si>
  <si>
    <t>2023-05-21 19:59:55</t>
  </si>
  <si>
    <t>2023-05-10</t>
  </si>
  <si>
    <t>3350499</t>
  </si>
  <si>
    <t>Zuo Jie,Wu Wenyi</t>
  </si>
  <si>
    <t>2023-05-11 14:04:54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</si>
</sst>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14</xdr:col>
      <xdr:colOff>514350</xdr:colOff>
      <xdr:row>62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4775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45110</v>
      </c>
      <c r="G2" s="6">
        <v>45113</v>
      </c>
      <c r="H2" s="4">
        <v>2</v>
      </c>
      <c r="I2" s="4">
        <v>3</v>
      </c>
      <c r="J2" s="4">
        <v>6</v>
      </c>
      <c r="K2" s="4" t="s">
        <v>30</v>
      </c>
      <c r="L2" s="4">
        <v>4680</v>
      </c>
      <c r="M2" s="4">
        <v>4680</v>
      </c>
      <c r="N2" s="4" t="s">
        <v>31</v>
      </c>
      <c r="O2" s="4" t="s">
        <v>32</v>
      </c>
      <c r="P2" s="4" t="s">
        <v>33</v>
      </c>
      <c r="Q2" s="4">
        <v>0</v>
      </c>
      <c r="R2" s="7">
        <v>45056</v>
      </c>
      <c r="S2" s="6">
        <v>45128</v>
      </c>
      <c r="T2" s="4" t="s">
        <v>34</v>
      </c>
      <c r="U2" s="4">
        <v>4680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45111</v>
      </c>
      <c r="G3" s="6">
        <v>45113</v>
      </c>
      <c r="H3" s="4">
        <v>2</v>
      </c>
      <c r="I3" s="4">
        <v>2</v>
      </c>
      <c r="J3" s="4">
        <v>4</v>
      </c>
      <c r="K3" s="4" t="s">
        <v>30</v>
      </c>
      <c r="L3" s="4">
        <v>3120</v>
      </c>
      <c r="M3" s="4">
        <v>3120</v>
      </c>
      <c r="N3" s="4" t="s">
        <v>38</v>
      </c>
      <c r="O3" s="4" t="s">
        <v>32</v>
      </c>
      <c r="P3" s="4" t="s">
        <v>33</v>
      </c>
      <c r="Q3" s="4">
        <v>0</v>
      </c>
      <c r="R3" s="7">
        <v>45057</v>
      </c>
      <c r="S3" s="6">
        <v>45128</v>
      </c>
      <c r="T3" s="4" t="s">
        <v>34</v>
      </c>
      <c r="U3" s="4">
        <v>3120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41</v>
      </c>
      <c r="F4" s="6">
        <v>45109</v>
      </c>
      <c r="G4" s="6">
        <v>45113</v>
      </c>
      <c r="H4" s="4">
        <v>1</v>
      </c>
      <c r="I4" s="4">
        <v>4</v>
      </c>
      <c r="J4" s="4">
        <v>4</v>
      </c>
      <c r="K4" s="4" t="s">
        <v>30</v>
      </c>
      <c r="L4" s="4">
        <v>2985</v>
      </c>
      <c r="M4" s="4">
        <v>2985</v>
      </c>
      <c r="N4" s="4" t="s">
        <v>42</v>
      </c>
      <c r="O4" s="4" t="s">
        <v>32</v>
      </c>
      <c r="P4" s="4" t="s">
        <v>33</v>
      </c>
      <c r="Q4" s="4">
        <v>0</v>
      </c>
      <c r="R4" s="7">
        <v>45060</v>
      </c>
      <c r="S4" s="6">
        <v>45128</v>
      </c>
      <c r="T4" s="4" t="s">
        <v>34</v>
      </c>
      <c r="U4" s="4">
        <v>2985</v>
      </c>
      <c r="V4" s="4">
        <v>0</v>
      </c>
      <c r="W4" s="4">
        <v>0</v>
      </c>
      <c r="X4" s="4" t="s">
        <v>43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45110</v>
      </c>
      <c r="G5" s="6">
        <v>45113</v>
      </c>
      <c r="H5" s="4">
        <v>2</v>
      </c>
      <c r="I5" s="4">
        <v>3</v>
      </c>
      <c r="J5" s="4">
        <v>6</v>
      </c>
      <c r="K5" s="4" t="s">
        <v>30</v>
      </c>
      <c r="L5" s="4">
        <v>4680</v>
      </c>
      <c r="M5" s="4">
        <v>4680</v>
      </c>
      <c r="N5" s="4" t="s">
        <v>45</v>
      </c>
      <c r="O5" s="4" t="s">
        <v>32</v>
      </c>
      <c r="P5" s="4" t="s">
        <v>33</v>
      </c>
      <c r="Q5" s="4">
        <v>0</v>
      </c>
      <c r="R5" s="7">
        <v>45084</v>
      </c>
      <c r="S5" s="6">
        <v>45128</v>
      </c>
      <c r="T5" s="4" t="s">
        <v>34</v>
      </c>
      <c r="U5" s="4">
        <v>4680</v>
      </c>
      <c r="V5" s="4">
        <v>0</v>
      </c>
      <c r="W5" s="4">
        <v>0</v>
      </c>
      <c r="X5" s="4" t="s">
        <v>46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45110</v>
      </c>
      <c r="G6" s="6">
        <v>45113</v>
      </c>
      <c r="H6" s="4">
        <v>1</v>
      </c>
      <c r="I6" s="4">
        <v>3</v>
      </c>
      <c r="J6" s="4">
        <v>3</v>
      </c>
      <c r="K6" s="4" t="s">
        <v>30</v>
      </c>
      <c r="L6" s="4">
        <v>2601</v>
      </c>
      <c r="M6" s="4">
        <v>2601</v>
      </c>
      <c r="N6" s="4" t="s">
        <v>50</v>
      </c>
      <c r="O6" s="4" t="s">
        <v>32</v>
      </c>
      <c r="P6" s="4" t="s">
        <v>33</v>
      </c>
      <c r="Q6" s="4">
        <v>0</v>
      </c>
      <c r="R6" s="7">
        <v>45086.0000115741</v>
      </c>
      <c r="S6" s="6">
        <v>45128</v>
      </c>
      <c r="T6" s="4" t="s">
        <v>34</v>
      </c>
      <c r="U6" s="4">
        <v>2601</v>
      </c>
      <c r="V6" s="4">
        <v>0</v>
      </c>
      <c r="W6" s="4">
        <v>0</v>
      </c>
      <c r="X6" s="4" t="s">
        <v>51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45109</v>
      </c>
      <c r="G7" s="6">
        <v>45113</v>
      </c>
      <c r="H7" s="4">
        <v>2</v>
      </c>
      <c r="I7" s="4">
        <v>4</v>
      </c>
      <c r="J7" s="4">
        <v>8</v>
      </c>
      <c r="K7" s="4" t="s">
        <v>30</v>
      </c>
      <c r="L7" s="4">
        <v>6240</v>
      </c>
      <c r="M7" s="4">
        <v>6240</v>
      </c>
      <c r="N7" s="4" t="s">
        <v>53</v>
      </c>
      <c r="O7" s="4" t="s">
        <v>32</v>
      </c>
      <c r="P7" s="4" t="s">
        <v>33</v>
      </c>
      <c r="Q7" s="4">
        <v>0</v>
      </c>
      <c r="R7" s="7">
        <v>45087.0000115741</v>
      </c>
      <c r="S7" s="6">
        <v>45128</v>
      </c>
      <c r="T7" s="4" t="s">
        <v>34</v>
      </c>
      <c r="U7" s="4">
        <v>6240</v>
      </c>
      <c r="V7" s="4">
        <v>0</v>
      </c>
      <c r="W7" s="4">
        <v>0</v>
      </c>
      <c r="X7" s="4" t="s">
        <v>54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48</v>
      </c>
      <c r="E8" s="4" t="s">
        <v>49</v>
      </c>
      <c r="F8" s="6">
        <v>45110</v>
      </c>
      <c r="G8" s="6">
        <v>45113</v>
      </c>
      <c r="H8" s="4">
        <v>2</v>
      </c>
      <c r="I8" s="4">
        <v>3</v>
      </c>
      <c r="J8" s="4">
        <v>6</v>
      </c>
      <c r="K8" s="4" t="s">
        <v>30</v>
      </c>
      <c r="L8" s="4">
        <v>5202</v>
      </c>
      <c r="M8" s="4">
        <v>5202</v>
      </c>
      <c r="N8" s="4" t="s">
        <v>56</v>
      </c>
      <c r="O8" s="4" t="s">
        <v>32</v>
      </c>
      <c r="P8" s="4" t="s">
        <v>33</v>
      </c>
      <c r="Q8" s="4">
        <v>0</v>
      </c>
      <c r="R8" s="7">
        <v>45087.0000115741</v>
      </c>
      <c r="S8" s="6">
        <v>45128</v>
      </c>
      <c r="T8" s="4" t="s">
        <v>34</v>
      </c>
      <c r="U8" s="4">
        <v>5202</v>
      </c>
      <c r="V8" s="4">
        <v>0</v>
      </c>
      <c r="W8" s="4">
        <v>0</v>
      </c>
      <c r="X8" s="4" t="s">
        <v>57</v>
      </c>
      <c r="Y8" s="4" t="s">
        <v>36</v>
      </c>
    </row>
    <row r="9" s="4" customFormat="1" spans="1:25">
      <c r="A9" s="4" t="s">
        <v>55</v>
      </c>
      <c r="B9" s="4" t="s">
        <v>26</v>
      </c>
      <c r="C9" s="4" t="s">
        <v>58</v>
      </c>
      <c r="D9" s="4" t="s">
        <v>48</v>
      </c>
      <c r="E9" s="4" t="s">
        <v>49</v>
      </c>
      <c r="F9" s="6">
        <v>45110</v>
      </c>
      <c r="G9" s="6">
        <v>45113</v>
      </c>
      <c r="H9" s="4">
        <v>2</v>
      </c>
      <c r="I9" s="4">
        <v>3</v>
      </c>
      <c r="J9" s="4">
        <v>6</v>
      </c>
      <c r="K9" s="4" t="s">
        <v>30</v>
      </c>
      <c r="L9" s="4">
        <v>-5202</v>
      </c>
      <c r="M9" s="4">
        <v>-5202</v>
      </c>
      <c r="N9" s="4" t="s">
        <v>56</v>
      </c>
      <c r="O9" s="4" t="s">
        <v>32</v>
      </c>
      <c r="P9" s="4" t="s">
        <v>33</v>
      </c>
      <c r="Q9" s="4">
        <v>0</v>
      </c>
      <c r="R9" s="7">
        <v>45087.0000115741</v>
      </c>
      <c r="S9" s="6">
        <v>45128</v>
      </c>
      <c r="T9" s="4" t="s">
        <v>34</v>
      </c>
      <c r="U9" s="4">
        <v>-5202</v>
      </c>
      <c r="V9" s="4">
        <v>0</v>
      </c>
      <c r="W9" s="4">
        <v>0</v>
      </c>
      <c r="X9" s="4" t="s">
        <v>57</v>
      </c>
      <c r="Y9" s="4" t="s">
        <v>36</v>
      </c>
    </row>
    <row r="10" s="4" customFormat="1" spans="1:25">
      <c r="A10" s="4" t="s">
        <v>59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45110</v>
      </c>
      <c r="G10" s="6">
        <v>45113</v>
      </c>
      <c r="H10" s="4">
        <v>1</v>
      </c>
      <c r="I10" s="4">
        <v>3</v>
      </c>
      <c r="J10" s="4">
        <v>3</v>
      </c>
      <c r="K10" s="4" t="s">
        <v>30</v>
      </c>
      <c r="L10" s="4">
        <v>2280</v>
      </c>
      <c r="M10" s="4">
        <v>2280</v>
      </c>
      <c r="N10" s="4" t="s">
        <v>60</v>
      </c>
      <c r="O10" s="4" t="s">
        <v>32</v>
      </c>
      <c r="P10" s="4" t="s">
        <v>33</v>
      </c>
      <c r="Q10" s="4">
        <v>0</v>
      </c>
      <c r="R10" s="7">
        <v>45103</v>
      </c>
      <c r="S10" s="6">
        <v>45128</v>
      </c>
      <c r="T10" s="4" t="s">
        <v>34</v>
      </c>
      <c r="U10" s="4">
        <v>2280</v>
      </c>
      <c r="V10" s="4">
        <v>0</v>
      </c>
      <c r="W10" s="4">
        <v>0</v>
      </c>
      <c r="X10" s="4" t="s">
        <v>61</v>
      </c>
      <c r="Y10" s="4" t="s">
        <v>36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28</v>
      </c>
      <c r="E11" s="4" t="s">
        <v>29</v>
      </c>
      <c r="F11" s="6">
        <v>45110</v>
      </c>
      <c r="G11" s="6">
        <v>45113</v>
      </c>
      <c r="H11" s="4">
        <v>1</v>
      </c>
      <c r="I11" s="4">
        <v>3</v>
      </c>
      <c r="J11" s="4">
        <v>3</v>
      </c>
      <c r="K11" s="4" t="s">
        <v>30</v>
      </c>
      <c r="L11" s="4">
        <v>2370</v>
      </c>
      <c r="M11" s="4">
        <v>2370</v>
      </c>
      <c r="N11" s="4" t="s">
        <v>63</v>
      </c>
      <c r="O11" s="4" t="s">
        <v>32</v>
      </c>
      <c r="P11" s="4" t="s">
        <v>33</v>
      </c>
      <c r="Q11" s="4">
        <v>0</v>
      </c>
      <c r="R11" s="7">
        <v>45103</v>
      </c>
      <c r="S11" s="6">
        <v>45128</v>
      </c>
      <c r="T11" s="4" t="s">
        <v>34</v>
      </c>
      <c r="U11" s="4">
        <v>2370</v>
      </c>
      <c r="V11" s="4">
        <v>0</v>
      </c>
      <c r="W11" s="4">
        <v>0</v>
      </c>
      <c r="X11" s="4" t="s">
        <v>64</v>
      </c>
      <c r="Y11" s="4" t="s">
        <v>36</v>
      </c>
    </row>
    <row r="12" s="4" customFormat="1" spans="1:25">
      <c r="A12" s="4" t="s">
        <v>65</v>
      </c>
      <c r="B12" s="4" t="s">
        <v>26</v>
      </c>
      <c r="C12" s="4" t="s">
        <v>27</v>
      </c>
      <c r="D12" s="4" t="s">
        <v>28</v>
      </c>
      <c r="E12" s="4" t="s">
        <v>29</v>
      </c>
      <c r="F12" s="6">
        <v>45111</v>
      </c>
      <c r="G12" s="6">
        <v>45113</v>
      </c>
      <c r="H12" s="4">
        <v>1</v>
      </c>
      <c r="I12" s="4">
        <v>2</v>
      </c>
      <c r="J12" s="4">
        <v>2</v>
      </c>
      <c r="K12" s="4" t="s">
        <v>30</v>
      </c>
      <c r="L12" s="4">
        <v>1560</v>
      </c>
      <c r="M12" s="4">
        <v>1560</v>
      </c>
      <c r="N12" s="4" t="s">
        <v>66</v>
      </c>
      <c r="O12" s="4" t="s">
        <v>32</v>
      </c>
      <c r="P12" s="4" t="s">
        <v>33</v>
      </c>
      <c r="Q12" s="4">
        <v>0</v>
      </c>
      <c r="R12" s="7">
        <v>45106.0000115741</v>
      </c>
      <c r="S12" s="6">
        <v>45128</v>
      </c>
      <c r="T12" s="4" t="s">
        <v>34</v>
      </c>
      <c r="U12" s="4">
        <v>1560</v>
      </c>
      <c r="V12" s="4">
        <v>0</v>
      </c>
      <c r="W12" s="4">
        <v>0</v>
      </c>
      <c r="X12" s="4" t="s">
        <v>67</v>
      </c>
      <c r="Y12" s="4" t="s">
        <v>36</v>
      </c>
    </row>
    <row r="13" s="4" customFormat="1" spans="1:25">
      <c r="A13" s="4" t="s">
        <v>68</v>
      </c>
      <c r="B13" s="4" t="s">
        <v>26</v>
      </c>
      <c r="C13" s="4" t="s">
        <v>27</v>
      </c>
      <c r="D13" s="4" t="s">
        <v>69</v>
      </c>
      <c r="E13" s="4" t="s">
        <v>70</v>
      </c>
      <c r="F13" s="6">
        <v>45111</v>
      </c>
      <c r="G13" s="6">
        <v>45113</v>
      </c>
      <c r="H13" s="4">
        <v>2</v>
      </c>
      <c r="I13" s="4">
        <v>2</v>
      </c>
      <c r="J13" s="4">
        <v>4</v>
      </c>
      <c r="K13" s="4" t="s">
        <v>30</v>
      </c>
      <c r="L13" s="4">
        <v>1724.8</v>
      </c>
      <c r="M13" s="4">
        <v>1724.8</v>
      </c>
      <c r="N13" s="4" t="s">
        <v>71</v>
      </c>
      <c r="O13" s="4" t="s">
        <v>32</v>
      </c>
      <c r="P13" s="4" t="s">
        <v>33</v>
      </c>
      <c r="Q13" s="4">
        <v>0</v>
      </c>
      <c r="R13" s="7">
        <v>45108</v>
      </c>
      <c r="S13" s="6">
        <v>45128</v>
      </c>
      <c r="T13" s="4" t="s">
        <v>34</v>
      </c>
      <c r="U13" s="4">
        <v>1724.8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72</v>
      </c>
      <c r="B14" s="4" t="s">
        <v>26</v>
      </c>
      <c r="C14" s="4" t="s">
        <v>27</v>
      </c>
      <c r="D14" s="4" t="s">
        <v>69</v>
      </c>
      <c r="E14" s="4" t="s">
        <v>73</v>
      </c>
      <c r="F14" s="6">
        <v>45111</v>
      </c>
      <c r="G14" s="6">
        <v>45113</v>
      </c>
      <c r="H14" s="4">
        <v>1</v>
      </c>
      <c r="I14" s="4">
        <v>2</v>
      </c>
      <c r="J14" s="4">
        <v>2</v>
      </c>
      <c r="K14" s="4" t="s">
        <v>30</v>
      </c>
      <c r="L14" s="4">
        <v>1638</v>
      </c>
      <c r="M14" s="4">
        <v>1638</v>
      </c>
      <c r="N14" s="4" t="s">
        <v>74</v>
      </c>
      <c r="O14" s="4" t="s">
        <v>32</v>
      </c>
      <c r="P14" s="4" t="s">
        <v>33</v>
      </c>
      <c r="Q14" s="4">
        <v>0</v>
      </c>
      <c r="R14" s="7">
        <v>45108.0000115741</v>
      </c>
      <c r="S14" s="6">
        <v>45128</v>
      </c>
      <c r="T14" s="4" t="s">
        <v>34</v>
      </c>
      <c r="U14" s="4">
        <v>1638</v>
      </c>
      <c r="V14" s="4">
        <v>0</v>
      </c>
      <c r="W14" s="4">
        <v>0</v>
      </c>
      <c r="X14" s="4" t="s">
        <v>36</v>
      </c>
      <c r="Y14" s="4" t="s">
        <v>75</v>
      </c>
    </row>
    <row r="15" s="4" customFormat="1" spans="1:25">
      <c r="A15" s="4" t="s">
        <v>68</v>
      </c>
      <c r="B15" s="4" t="s">
        <v>26</v>
      </c>
      <c r="C15" s="4" t="s">
        <v>58</v>
      </c>
      <c r="D15" s="4" t="s">
        <v>69</v>
      </c>
      <c r="E15" s="4" t="s">
        <v>70</v>
      </c>
      <c r="F15" s="6">
        <v>45111</v>
      </c>
      <c r="G15" s="6">
        <v>45113</v>
      </c>
      <c r="H15" s="4">
        <v>2</v>
      </c>
      <c r="I15" s="4">
        <v>2</v>
      </c>
      <c r="J15" s="4">
        <v>4</v>
      </c>
      <c r="K15" s="4" t="s">
        <v>30</v>
      </c>
      <c r="L15" s="4">
        <v>-1724.8</v>
      </c>
      <c r="M15" s="4">
        <v>-1724.8</v>
      </c>
      <c r="N15" s="4" t="s">
        <v>71</v>
      </c>
      <c r="O15" s="4" t="s">
        <v>32</v>
      </c>
      <c r="P15" s="4" t="s">
        <v>33</v>
      </c>
      <c r="Q15" s="4">
        <v>0</v>
      </c>
      <c r="R15" s="7">
        <v>45108</v>
      </c>
      <c r="S15" s="6">
        <v>45128</v>
      </c>
      <c r="T15" s="4" t="s">
        <v>34</v>
      </c>
      <c r="U15" s="4">
        <v>-1724.8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76</v>
      </c>
      <c r="B16" s="4" t="s">
        <v>26</v>
      </c>
      <c r="C16" s="4" t="s">
        <v>27</v>
      </c>
      <c r="D16" s="4" t="s">
        <v>69</v>
      </c>
      <c r="E16" s="4" t="s">
        <v>70</v>
      </c>
      <c r="F16" s="6">
        <v>45112</v>
      </c>
      <c r="G16" s="6">
        <v>45113</v>
      </c>
      <c r="H16" s="4">
        <v>1</v>
      </c>
      <c r="I16" s="4">
        <v>1</v>
      </c>
      <c r="J16" s="4">
        <v>1</v>
      </c>
      <c r="K16" s="4" t="s">
        <v>30</v>
      </c>
      <c r="L16" s="4">
        <v>431.2</v>
      </c>
      <c r="M16" s="4">
        <v>431.2</v>
      </c>
      <c r="N16" s="4" t="s">
        <v>77</v>
      </c>
      <c r="O16" s="4" t="s">
        <v>32</v>
      </c>
      <c r="P16" s="4" t="s">
        <v>33</v>
      </c>
      <c r="Q16" s="4">
        <v>0</v>
      </c>
      <c r="R16" s="7">
        <v>45110</v>
      </c>
      <c r="S16" s="6">
        <v>45128</v>
      </c>
      <c r="T16" s="4" t="s">
        <v>34</v>
      </c>
      <c r="U16" s="4">
        <v>431.2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78</v>
      </c>
      <c r="B17" s="4" t="s">
        <v>26</v>
      </c>
      <c r="C17" s="4" t="s">
        <v>27</v>
      </c>
      <c r="D17" s="4" t="s">
        <v>79</v>
      </c>
      <c r="E17" s="4" t="s">
        <v>80</v>
      </c>
      <c r="F17" s="6">
        <v>45112</v>
      </c>
      <c r="G17" s="6">
        <v>45113</v>
      </c>
      <c r="H17" s="4">
        <v>1</v>
      </c>
      <c r="I17" s="4">
        <v>1</v>
      </c>
      <c r="J17" s="4">
        <v>1</v>
      </c>
      <c r="K17" s="4" t="s">
        <v>30</v>
      </c>
      <c r="L17" s="4">
        <v>327</v>
      </c>
      <c r="M17" s="4">
        <v>327</v>
      </c>
      <c r="N17" s="4" t="s">
        <v>81</v>
      </c>
      <c r="O17" s="4" t="s">
        <v>32</v>
      </c>
      <c r="P17" s="4" t="s">
        <v>33</v>
      </c>
      <c r="Q17" s="4">
        <v>0</v>
      </c>
      <c r="R17" s="7">
        <v>45110</v>
      </c>
      <c r="S17" s="6">
        <v>45128</v>
      </c>
      <c r="T17" s="4" t="s">
        <v>34</v>
      </c>
      <c r="U17" s="4">
        <v>327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82</v>
      </c>
      <c r="B18" s="4" t="s">
        <v>26</v>
      </c>
      <c r="C18" s="4" t="s">
        <v>27</v>
      </c>
      <c r="D18" s="4" t="s">
        <v>69</v>
      </c>
      <c r="E18" s="4" t="s">
        <v>70</v>
      </c>
      <c r="F18" s="6">
        <v>45112</v>
      </c>
      <c r="G18" s="6">
        <v>45113</v>
      </c>
      <c r="H18" s="4">
        <v>1</v>
      </c>
      <c r="I18" s="4">
        <v>1</v>
      </c>
      <c r="J18" s="4">
        <v>1</v>
      </c>
      <c r="K18" s="4" t="s">
        <v>30</v>
      </c>
      <c r="L18" s="4">
        <v>452.9</v>
      </c>
      <c r="M18" s="4">
        <v>452.9</v>
      </c>
      <c r="N18" s="4" t="s">
        <v>83</v>
      </c>
      <c r="O18" s="4" t="s">
        <v>32</v>
      </c>
      <c r="P18" s="4" t="s">
        <v>33</v>
      </c>
      <c r="Q18" s="4">
        <v>0</v>
      </c>
      <c r="R18" s="7">
        <v>45111</v>
      </c>
      <c r="S18" s="6">
        <v>45128</v>
      </c>
      <c r="T18" s="4" t="s">
        <v>34</v>
      </c>
      <c r="U18" s="4">
        <v>452.9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84</v>
      </c>
      <c r="B19" s="4" t="s">
        <v>26</v>
      </c>
      <c r="C19" s="4" t="s">
        <v>27</v>
      </c>
      <c r="D19" s="4" t="s">
        <v>79</v>
      </c>
      <c r="E19" s="4" t="s">
        <v>85</v>
      </c>
      <c r="F19" s="6">
        <v>45112</v>
      </c>
      <c r="G19" s="6">
        <v>45113</v>
      </c>
      <c r="H19" s="4">
        <v>1</v>
      </c>
      <c r="I19" s="4">
        <v>1</v>
      </c>
      <c r="J19" s="4">
        <v>1</v>
      </c>
      <c r="K19" s="4" t="s">
        <v>30</v>
      </c>
      <c r="L19" s="4">
        <v>294</v>
      </c>
      <c r="M19" s="4">
        <v>294</v>
      </c>
      <c r="N19" s="4" t="s">
        <v>86</v>
      </c>
      <c r="O19" s="4" t="s">
        <v>32</v>
      </c>
      <c r="P19" s="4" t="s">
        <v>33</v>
      </c>
      <c r="Q19" s="4">
        <v>0</v>
      </c>
      <c r="R19" s="7">
        <v>45111.0000115741</v>
      </c>
      <c r="S19" s="6">
        <v>45128</v>
      </c>
      <c r="T19" s="4" t="s">
        <v>34</v>
      </c>
      <c r="U19" s="4">
        <v>294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87</v>
      </c>
      <c r="B20" s="4" t="s">
        <v>26</v>
      </c>
      <c r="C20" s="4" t="s">
        <v>27</v>
      </c>
      <c r="D20" s="4" t="s">
        <v>69</v>
      </c>
      <c r="E20" s="4" t="s">
        <v>88</v>
      </c>
      <c r="F20" s="6">
        <v>45112</v>
      </c>
      <c r="G20" s="6">
        <v>45113</v>
      </c>
      <c r="H20" s="4">
        <v>2</v>
      </c>
      <c r="I20" s="4">
        <v>1</v>
      </c>
      <c r="J20" s="4">
        <v>2</v>
      </c>
      <c r="K20" s="4" t="s">
        <v>30</v>
      </c>
      <c r="L20" s="4">
        <v>952</v>
      </c>
      <c r="M20" s="4">
        <v>952</v>
      </c>
      <c r="N20" s="4" t="s">
        <v>89</v>
      </c>
      <c r="O20" s="4" t="s">
        <v>32</v>
      </c>
      <c r="P20" s="4" t="s">
        <v>33</v>
      </c>
      <c r="Q20" s="4">
        <v>0</v>
      </c>
      <c r="R20" s="7">
        <v>45112</v>
      </c>
      <c r="S20" s="6">
        <v>45128</v>
      </c>
      <c r="T20" s="4" t="s">
        <v>34</v>
      </c>
      <c r="U20" s="4">
        <v>952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90</v>
      </c>
      <c r="B21" s="4" t="s">
        <v>26</v>
      </c>
      <c r="C21" s="4" t="s">
        <v>27</v>
      </c>
      <c r="D21" s="4" t="s">
        <v>69</v>
      </c>
      <c r="E21" s="4" t="s">
        <v>91</v>
      </c>
      <c r="F21" s="6">
        <v>45112</v>
      </c>
      <c r="G21" s="6">
        <v>45113</v>
      </c>
      <c r="H21" s="4">
        <v>2</v>
      </c>
      <c r="I21" s="4">
        <v>1</v>
      </c>
      <c r="J21" s="4">
        <v>2</v>
      </c>
      <c r="K21" s="4" t="s">
        <v>30</v>
      </c>
      <c r="L21" s="4">
        <v>905.8</v>
      </c>
      <c r="M21" s="4">
        <v>905.8</v>
      </c>
      <c r="N21" s="4" t="s">
        <v>92</v>
      </c>
      <c r="O21" s="4" t="s">
        <v>32</v>
      </c>
      <c r="P21" s="4" t="s">
        <v>33</v>
      </c>
      <c r="Q21" s="4">
        <v>0</v>
      </c>
      <c r="R21" s="7">
        <v>45112</v>
      </c>
      <c r="S21" s="6">
        <v>45128</v>
      </c>
      <c r="T21" s="4" t="s">
        <v>34</v>
      </c>
      <c r="U21" s="4">
        <v>905.8</v>
      </c>
      <c r="V21" s="4">
        <v>0</v>
      </c>
      <c r="W21" s="4">
        <v>0</v>
      </c>
      <c r="X21" s="4" t="s">
        <v>36</v>
      </c>
      <c r="Y2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"/>
  <sheetViews>
    <sheetView tabSelected="1" workbookViewId="0">
      <selection activeCell="A27" sqref="A27:D31"/>
    </sheetView>
  </sheetViews>
  <sheetFormatPr defaultColWidth="9" defaultRowHeight="13.5"/>
  <cols>
    <col min="1" max="1" width="12.625" style="4"/>
    <col min="2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spans="1:9">
      <c r="A2" s="5">
        <v>999224082042812</v>
      </c>
      <c r="B2" s="6">
        <v>45110</v>
      </c>
      <c r="C2" s="6">
        <v>45113</v>
      </c>
      <c r="D2" s="4">
        <v>4680</v>
      </c>
      <c r="E2" s="4" t="str">
        <f>VLOOKUP(A2,HOP!A:L,12,0)</f>
        <v>4680.00</v>
      </c>
      <c r="F2" s="4" t="str">
        <f>VLOOKUP(A2,HOP!A:C,3,0)</f>
        <v>3350499</v>
      </c>
      <c r="G2" s="4">
        <f>D2-E2</f>
        <v>0</v>
      </c>
      <c r="H2" s="4" t="str">
        <f>$H$1&amp;F2</f>
        <v>，3350499</v>
      </c>
      <c r="I2" s="4" t="str">
        <f>VLOOKUP(A2,HOP!A:U,21,0)</f>
        <v>直采</v>
      </c>
    </row>
    <row r="3" s="4" customFormat="1" spans="1:9">
      <c r="A3" s="8" t="s">
        <v>94</v>
      </c>
      <c r="B3" s="6">
        <v>45111</v>
      </c>
      <c r="C3" s="6">
        <v>45113</v>
      </c>
      <c r="D3" s="4">
        <v>3120</v>
      </c>
      <c r="E3" s="4">
        <v>3120</v>
      </c>
      <c r="F3" s="4">
        <v>3357671</v>
      </c>
      <c r="G3" s="4">
        <f t="shared" ref="G3:G19" si="0">D3-E3</f>
        <v>0</v>
      </c>
      <c r="H3" s="4" t="str">
        <f t="shared" ref="H3:H19" si="1">$H$1&amp;F3</f>
        <v>，3357671</v>
      </c>
      <c r="I3" s="4" t="s">
        <v>95</v>
      </c>
    </row>
    <row r="4" s="4" customFormat="1" spans="1:9">
      <c r="A4" s="5">
        <v>999224140907861</v>
      </c>
      <c r="B4" s="6">
        <v>45109</v>
      </c>
      <c r="C4" s="6">
        <v>45113</v>
      </c>
      <c r="D4" s="4">
        <v>2985</v>
      </c>
      <c r="E4" s="4" t="str">
        <f>VLOOKUP(A4,HOP!A:L,12,0)</f>
        <v>2985.00</v>
      </c>
      <c r="F4" s="4" t="str">
        <f>VLOOKUP(A4,HOP!A:C,3,0)</f>
        <v>3370879</v>
      </c>
      <c r="G4" s="4">
        <f t="shared" si="0"/>
        <v>0</v>
      </c>
      <c r="H4" s="4" t="str">
        <f t="shared" si="1"/>
        <v>，3370879</v>
      </c>
      <c r="I4" s="4" t="str">
        <f>VLOOKUP(A4,HOP!A:U,21,0)</f>
        <v>直采</v>
      </c>
    </row>
    <row r="5" s="4" customFormat="1" spans="1:9">
      <c r="A5" s="5">
        <v>999224649183503</v>
      </c>
      <c r="B5" s="6">
        <v>45110</v>
      </c>
      <c r="C5" s="6">
        <v>45113</v>
      </c>
      <c r="D5" s="4">
        <v>4680</v>
      </c>
      <c r="E5" s="4" t="str">
        <f>VLOOKUP(A5,HOP!A:L,12,0)</f>
        <v>4680.00</v>
      </c>
      <c r="F5" s="4" t="str">
        <f>VLOOKUP(A5,HOP!A:C,3,0)</f>
        <v>3474378</v>
      </c>
      <c r="G5" s="4">
        <f t="shared" si="0"/>
        <v>0</v>
      </c>
      <c r="H5" s="4" t="str">
        <f t="shared" si="1"/>
        <v>，3474378</v>
      </c>
      <c r="I5" s="4" t="str">
        <f>VLOOKUP(A5,HOP!A:U,21,0)</f>
        <v>直采</v>
      </c>
    </row>
    <row r="6" s="4" customFormat="1" spans="1:9">
      <c r="A6" s="5">
        <v>999224694413178</v>
      </c>
      <c r="B6" s="6">
        <v>45110</v>
      </c>
      <c r="C6" s="6">
        <v>45113</v>
      </c>
      <c r="D6" s="4">
        <v>2601</v>
      </c>
      <c r="E6" s="4" t="str">
        <f>VLOOKUP(A6,HOP!A:L,12,0)</f>
        <v>2601.00</v>
      </c>
      <c r="F6" s="4" t="str">
        <f>VLOOKUP(A6,HOP!A:C,3,0)</f>
        <v>3483425</v>
      </c>
      <c r="G6" s="4">
        <f t="shared" si="0"/>
        <v>0</v>
      </c>
      <c r="H6" s="4" t="str">
        <f t="shared" si="1"/>
        <v>，3483425</v>
      </c>
      <c r="I6" s="4" t="str">
        <f>VLOOKUP(A6,HOP!A:U,21,0)</f>
        <v>直采</v>
      </c>
    </row>
    <row r="7" s="4" customFormat="1" spans="1:9">
      <c r="A7" s="5">
        <v>999224698920259</v>
      </c>
      <c r="B7" s="6">
        <v>45109</v>
      </c>
      <c r="C7" s="6">
        <v>45113</v>
      </c>
      <c r="D7" s="4">
        <v>6240</v>
      </c>
      <c r="E7" s="4" t="str">
        <f>VLOOKUP(A7,HOP!A:L,12,0)</f>
        <v>6240.00</v>
      </c>
      <c r="F7" s="4" t="str">
        <f>VLOOKUP(A7,HOP!A:C,3,0)</f>
        <v>3485292</v>
      </c>
      <c r="G7" s="4">
        <f t="shared" si="0"/>
        <v>0</v>
      </c>
      <c r="H7" s="4" t="str">
        <f t="shared" si="1"/>
        <v>，3485292</v>
      </c>
      <c r="I7" s="4" t="str">
        <f>VLOOKUP(A7,HOP!A:U,21,0)</f>
        <v>直采</v>
      </c>
    </row>
    <row r="8" s="4" customFormat="1" hidden="1" spans="1:9">
      <c r="A8" s="5">
        <v>999224700313562</v>
      </c>
      <c r="B8" s="6">
        <v>45110</v>
      </c>
      <c r="C8" s="6">
        <v>45113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999224961267207</v>
      </c>
      <c r="B9" s="6">
        <v>45110</v>
      </c>
      <c r="C9" s="6">
        <v>45113</v>
      </c>
      <c r="D9" s="4">
        <v>2280</v>
      </c>
      <c r="E9" s="4" t="str">
        <f>VLOOKUP(A9,HOP!A:L,12,0)</f>
        <v>2280.00</v>
      </c>
      <c r="F9" s="4" t="str">
        <f>VLOOKUP(A9,HOP!A:C,3,0)</f>
        <v>3552371</v>
      </c>
      <c r="G9" s="4">
        <f t="shared" si="0"/>
        <v>0</v>
      </c>
      <c r="H9" s="4" t="str">
        <f t="shared" si="1"/>
        <v>，3552371</v>
      </c>
      <c r="I9" s="4" t="str">
        <f>VLOOKUP(A9,HOP!A:U,21,0)</f>
        <v>直采</v>
      </c>
    </row>
    <row r="10" s="4" customFormat="1" spans="1:9">
      <c r="A10" s="5">
        <v>999224976813038</v>
      </c>
      <c r="B10" s="6">
        <v>45110</v>
      </c>
      <c r="C10" s="6">
        <v>45113</v>
      </c>
      <c r="D10" s="4">
        <v>2370</v>
      </c>
      <c r="E10" s="4" t="str">
        <f>VLOOKUP(A10,HOP!A:L,12,0)</f>
        <v>2370.00</v>
      </c>
      <c r="F10" s="4" t="str">
        <f>VLOOKUP(A10,HOP!A:C,3,0)</f>
        <v>3555909</v>
      </c>
      <c r="G10" s="4">
        <f t="shared" si="0"/>
        <v>0</v>
      </c>
      <c r="H10" s="4" t="str">
        <f t="shared" si="1"/>
        <v>，3555909</v>
      </c>
      <c r="I10" s="4" t="str">
        <f>VLOOKUP(A10,HOP!A:U,21,0)</f>
        <v>直采</v>
      </c>
    </row>
    <row r="11" s="4" customFormat="1" spans="1:9">
      <c r="A11" s="5">
        <v>999225033142883</v>
      </c>
      <c r="B11" s="6">
        <v>45111</v>
      </c>
      <c r="C11" s="6">
        <v>45113</v>
      </c>
      <c r="D11" s="4">
        <v>1560</v>
      </c>
      <c r="E11" s="4" t="str">
        <f>VLOOKUP(A11,HOP!A:L,12,0)</f>
        <v>1560.00</v>
      </c>
      <c r="F11" s="4" t="str">
        <f>VLOOKUP(A11,HOP!A:C,3,0)</f>
        <v>3570861</v>
      </c>
      <c r="G11" s="4">
        <f t="shared" si="0"/>
        <v>0</v>
      </c>
      <c r="H11" s="4" t="str">
        <f t="shared" si="1"/>
        <v>，3570861</v>
      </c>
      <c r="I11" s="4" t="str">
        <f>VLOOKUP(A11,HOP!A:U,21,0)</f>
        <v>直采</v>
      </c>
    </row>
    <row r="12" s="4" customFormat="1" hidden="1" spans="1:9">
      <c r="A12" s="5">
        <v>999225070324657</v>
      </c>
      <c r="B12" s="6">
        <v>45111</v>
      </c>
      <c r="C12" s="6">
        <v>45113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10">
      <c r="A13" s="8" t="s">
        <v>96</v>
      </c>
      <c r="B13" s="6">
        <v>45111</v>
      </c>
      <c r="C13" s="6">
        <v>45113</v>
      </c>
      <c r="D13" s="4">
        <v>1638</v>
      </c>
      <c r="E13" s="4">
        <v>1638</v>
      </c>
      <c r="F13" s="9" t="s">
        <v>97</v>
      </c>
      <c r="G13" s="4">
        <f t="shared" si="0"/>
        <v>0</v>
      </c>
      <c r="H13" s="4" t="str">
        <f t="shared" si="1"/>
        <v>，202307012215450021</v>
      </c>
      <c r="I13" s="4" t="e">
        <f>VLOOKUP(A13,HOP!A:U,21,0)</f>
        <v>#N/A</v>
      </c>
      <c r="J13" s="4">
        <v>7.1</v>
      </c>
    </row>
    <row r="14" s="4" customFormat="1" hidden="1" spans="1:10">
      <c r="A14" s="8" t="s">
        <v>98</v>
      </c>
      <c r="B14" s="6">
        <v>45112</v>
      </c>
      <c r="C14" s="6">
        <v>45113</v>
      </c>
      <c r="D14" s="4">
        <v>431.2</v>
      </c>
      <c r="E14" s="4">
        <v>431.2</v>
      </c>
      <c r="F14" s="9" t="s">
        <v>99</v>
      </c>
      <c r="G14" s="4">
        <f t="shared" si="0"/>
        <v>0</v>
      </c>
      <c r="H14" s="4" t="str">
        <f t="shared" si="1"/>
        <v>，202307030823530068</v>
      </c>
      <c r="I14" s="4" t="e">
        <f>VLOOKUP(A14,HOP!A:U,21,0)</f>
        <v>#N/A</v>
      </c>
      <c r="J14" s="4">
        <v>7.3</v>
      </c>
    </row>
    <row r="15" s="4" customFormat="1" hidden="1" spans="1:10">
      <c r="A15" s="8" t="s">
        <v>100</v>
      </c>
      <c r="B15" s="6">
        <v>45112</v>
      </c>
      <c r="C15" s="6">
        <v>45113</v>
      </c>
      <c r="D15" s="4">
        <v>327</v>
      </c>
      <c r="E15" s="4">
        <v>327</v>
      </c>
      <c r="F15" s="9" t="s">
        <v>101</v>
      </c>
      <c r="G15" s="4">
        <f t="shared" si="0"/>
        <v>0</v>
      </c>
      <c r="H15" s="4" t="str">
        <f t="shared" si="1"/>
        <v>，202307032030450021</v>
      </c>
      <c r="I15" s="4" t="e">
        <f>VLOOKUP(A15,HOP!A:U,21,0)</f>
        <v>#N/A</v>
      </c>
      <c r="J15" s="4">
        <v>7.3</v>
      </c>
    </row>
    <row r="16" s="4" customFormat="1" hidden="1" spans="1:10">
      <c r="A16" s="8" t="s">
        <v>102</v>
      </c>
      <c r="B16" s="6">
        <v>45112</v>
      </c>
      <c r="C16" s="6">
        <v>45113</v>
      </c>
      <c r="D16" s="4">
        <v>452.9</v>
      </c>
      <c r="E16" s="4">
        <v>452.9</v>
      </c>
      <c r="F16" s="9" t="s">
        <v>103</v>
      </c>
      <c r="G16" s="4">
        <f t="shared" si="0"/>
        <v>0</v>
      </c>
      <c r="H16" s="4" t="str">
        <f t="shared" si="1"/>
        <v>，202307041041430071</v>
      </c>
      <c r="I16" s="4" t="e">
        <f>VLOOKUP(A16,HOP!A:U,21,0)</f>
        <v>#N/A</v>
      </c>
      <c r="J16" s="4">
        <v>7.4</v>
      </c>
    </row>
    <row r="17" s="4" customFormat="1" hidden="1" spans="1:10">
      <c r="A17" s="5">
        <v>25122288176</v>
      </c>
      <c r="B17" s="6">
        <v>45112</v>
      </c>
      <c r="C17" s="6">
        <v>45113</v>
      </c>
      <c r="D17" s="4">
        <v>294</v>
      </c>
      <c r="E17" s="4">
        <v>294</v>
      </c>
      <c r="F17" s="9" t="s">
        <v>104</v>
      </c>
      <c r="G17" s="4">
        <f t="shared" si="0"/>
        <v>0</v>
      </c>
      <c r="H17" s="4" t="str">
        <f t="shared" si="1"/>
        <v>，202307042022490021</v>
      </c>
      <c r="I17" s="4" t="e">
        <f>VLOOKUP(A17,HOP!A:U,21,0)</f>
        <v>#N/A</v>
      </c>
      <c r="J17" s="4">
        <v>7.4</v>
      </c>
    </row>
    <row r="18" s="4" customFormat="1" hidden="1" spans="1:10">
      <c r="A18" s="8" t="s">
        <v>105</v>
      </c>
      <c r="B18" s="6">
        <v>45112</v>
      </c>
      <c r="C18" s="6">
        <v>45113</v>
      </c>
      <c r="D18" s="4">
        <v>952</v>
      </c>
      <c r="E18" s="4">
        <v>952</v>
      </c>
      <c r="F18" s="9" t="s">
        <v>106</v>
      </c>
      <c r="G18" s="4">
        <f t="shared" si="0"/>
        <v>0</v>
      </c>
      <c r="H18" s="4" t="str">
        <f t="shared" si="1"/>
        <v>，202307050803230069</v>
      </c>
      <c r="I18" s="4" t="e">
        <f>VLOOKUP(A18,HOP!A:U,21,0)</f>
        <v>#N/A</v>
      </c>
      <c r="J18" s="4">
        <v>7.5</v>
      </c>
    </row>
    <row r="19" s="4" customFormat="1" hidden="1" spans="1:10">
      <c r="A19" s="8" t="s">
        <v>107</v>
      </c>
      <c r="B19" s="6">
        <v>45112</v>
      </c>
      <c r="C19" s="6">
        <v>45113</v>
      </c>
      <c r="D19" s="4">
        <v>905.8</v>
      </c>
      <c r="E19" s="4">
        <v>905.8</v>
      </c>
      <c r="F19" s="9" t="s">
        <v>108</v>
      </c>
      <c r="G19" s="4">
        <f t="shared" si="0"/>
        <v>0</v>
      </c>
      <c r="H19" s="4" t="str">
        <f t="shared" si="1"/>
        <v>，202307050824480025</v>
      </c>
      <c r="I19" s="4" t="e">
        <f>VLOOKUP(A19,HOP!A:U,21,0)</f>
        <v>#N/A</v>
      </c>
      <c r="J19" s="4">
        <v>7.5</v>
      </c>
    </row>
    <row r="21" spans="4:4">
      <c r="D21" s="4">
        <f>SUM(D2:D20)</f>
        <v>35516.9</v>
      </c>
    </row>
    <row r="27" spans="1:4">
      <c r="A27" s="4" t="s">
        <v>109</v>
      </c>
      <c r="C27" s="4">
        <v>30516</v>
      </c>
      <c r="D27" s="4">
        <v>33230.71</v>
      </c>
    </row>
    <row r="28" spans="1:4">
      <c r="A28" s="4" t="s">
        <v>110</v>
      </c>
      <c r="C28" s="4">
        <v>5000.9</v>
      </c>
      <c r="D28" s="4">
        <v>5445.78</v>
      </c>
    </row>
    <row r="29" spans="1:4">
      <c r="A29" s="4" t="s">
        <v>111</v>
      </c>
      <c r="C29" s="4">
        <f>SUBTOTAL(9,C27:C28)</f>
        <v>35516.9</v>
      </c>
      <c r="D29" s="4">
        <f>SUBTOTAL(9,D27:D28)</f>
        <v>38676.49</v>
      </c>
    </row>
    <row r="30" spans="1:1">
      <c r="A30" s="4" t="s">
        <v>112</v>
      </c>
    </row>
  </sheetData>
  <autoFilter ref="A1:XFD21">
    <filterColumn colId="3">
      <filters blank="1">
        <filter val="952"/>
        <filter val="294"/>
        <filter val="1560"/>
        <filter val="3120"/>
        <filter val="431.2"/>
        <filter val="327"/>
        <filter val="905.8"/>
        <filter val="452.9"/>
        <filter val="2370"/>
        <filter val="1638"/>
        <filter val="35516.9"/>
        <filter val="2280"/>
        <filter val="4680"/>
        <filter val="6240"/>
        <filter val="2601"/>
        <filter val="2985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113</v>
      </c>
      <c r="B1" s="2" t="s">
        <v>114</v>
      </c>
      <c r="C1" s="2" t="s">
        <v>115</v>
      </c>
      <c r="D1" s="2" t="s">
        <v>116</v>
      </c>
      <c r="E1" s="2" t="s">
        <v>13</v>
      </c>
      <c r="F1" s="2" t="s">
        <v>5</v>
      </c>
      <c r="G1" s="2" t="s">
        <v>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  <c r="U1" s="2" t="s">
        <v>130</v>
      </c>
      <c r="V1" s="2" t="s">
        <v>131</v>
      </c>
    </row>
    <row r="2" s="1" customFormat="1" spans="1:22">
      <c r="A2" s="3">
        <v>999225033142883</v>
      </c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136</v>
      </c>
      <c r="G2" s="1" t="s">
        <v>137</v>
      </c>
      <c r="H2" s="1" t="s">
        <v>138</v>
      </c>
      <c r="I2" s="1" t="s">
        <v>139</v>
      </c>
      <c r="J2" s="1" t="s">
        <v>140</v>
      </c>
      <c r="K2" s="1" t="s">
        <v>139</v>
      </c>
      <c r="L2" s="1" t="s">
        <v>139</v>
      </c>
      <c r="M2" s="1" t="s">
        <v>141</v>
      </c>
      <c r="N2" s="1" t="s">
        <v>141</v>
      </c>
      <c r="O2" s="1" t="s">
        <v>142</v>
      </c>
      <c r="P2" s="1" t="s">
        <v>143</v>
      </c>
      <c r="Q2" s="1" t="s">
        <v>144</v>
      </c>
      <c r="R2" s="1" t="s">
        <v>145</v>
      </c>
      <c r="S2" s="1" t="s">
        <v>146</v>
      </c>
      <c r="T2" s="1" t="s">
        <v>147</v>
      </c>
      <c r="U2" s="1" t="s">
        <v>95</v>
      </c>
      <c r="V2" s="1" t="s">
        <v>148</v>
      </c>
    </row>
    <row r="3" s="1" customFormat="1" spans="1:22">
      <c r="A3" s="3">
        <v>999224976813038</v>
      </c>
      <c r="B3" s="1" t="s">
        <v>149</v>
      </c>
      <c r="C3" s="1" t="s">
        <v>150</v>
      </c>
      <c r="D3" s="1" t="s">
        <v>134</v>
      </c>
      <c r="E3" s="1" t="s">
        <v>151</v>
      </c>
      <c r="F3" s="1" t="s">
        <v>152</v>
      </c>
      <c r="G3" s="1" t="s">
        <v>137</v>
      </c>
      <c r="H3" s="1" t="s">
        <v>138</v>
      </c>
      <c r="I3" s="1" t="s">
        <v>153</v>
      </c>
      <c r="J3" s="1" t="s">
        <v>140</v>
      </c>
      <c r="K3" s="1" t="s">
        <v>153</v>
      </c>
      <c r="L3" s="1" t="s">
        <v>153</v>
      </c>
      <c r="M3" s="1" t="s">
        <v>141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154</v>
      </c>
      <c r="S3" s="1" t="s">
        <v>146</v>
      </c>
      <c r="T3" s="1" t="s">
        <v>147</v>
      </c>
      <c r="U3" s="1" t="s">
        <v>95</v>
      </c>
      <c r="V3" s="1" t="s">
        <v>148</v>
      </c>
    </row>
    <row r="4" s="1" customFormat="1" spans="1:22">
      <c r="A4" s="3">
        <v>999224961267207</v>
      </c>
      <c r="B4" s="1" t="s">
        <v>149</v>
      </c>
      <c r="C4" s="1" t="s">
        <v>155</v>
      </c>
      <c r="D4" s="1" t="s">
        <v>134</v>
      </c>
      <c r="E4" s="1" t="s">
        <v>156</v>
      </c>
      <c r="F4" s="1" t="s">
        <v>152</v>
      </c>
      <c r="G4" s="1" t="s">
        <v>137</v>
      </c>
      <c r="H4" s="1" t="s">
        <v>138</v>
      </c>
      <c r="I4" s="1" t="s">
        <v>157</v>
      </c>
      <c r="J4" s="1" t="s">
        <v>140</v>
      </c>
      <c r="K4" s="1" t="s">
        <v>157</v>
      </c>
      <c r="L4" s="1" t="s">
        <v>157</v>
      </c>
      <c r="M4" s="1" t="s">
        <v>141</v>
      </c>
      <c r="N4" s="1" t="s">
        <v>141</v>
      </c>
      <c r="O4" s="1" t="s">
        <v>142</v>
      </c>
      <c r="P4" s="1" t="s">
        <v>143</v>
      </c>
      <c r="Q4" s="1" t="s">
        <v>144</v>
      </c>
      <c r="R4" s="1" t="s">
        <v>158</v>
      </c>
      <c r="S4" s="1" t="s">
        <v>146</v>
      </c>
      <c r="T4" s="1" t="s">
        <v>147</v>
      </c>
      <c r="U4" s="1" t="s">
        <v>95</v>
      </c>
      <c r="V4" s="1" t="s">
        <v>148</v>
      </c>
    </row>
    <row r="5" s="1" customFormat="1" spans="1:22">
      <c r="A5" s="3">
        <v>999224698920259</v>
      </c>
      <c r="B5" s="1" t="s">
        <v>159</v>
      </c>
      <c r="C5" s="1" t="s">
        <v>160</v>
      </c>
      <c r="D5" s="1" t="s">
        <v>134</v>
      </c>
      <c r="E5" s="1" t="s">
        <v>161</v>
      </c>
      <c r="F5" s="1" t="s">
        <v>162</v>
      </c>
      <c r="G5" s="1" t="s">
        <v>137</v>
      </c>
      <c r="H5" s="1" t="s">
        <v>138</v>
      </c>
      <c r="I5" s="1" t="s">
        <v>163</v>
      </c>
      <c r="J5" s="1" t="s">
        <v>140</v>
      </c>
      <c r="K5" s="1" t="s">
        <v>163</v>
      </c>
      <c r="L5" s="1" t="s">
        <v>163</v>
      </c>
      <c r="M5" s="1" t="s">
        <v>141</v>
      </c>
      <c r="N5" s="1" t="s">
        <v>141</v>
      </c>
      <c r="O5" s="1" t="s">
        <v>142</v>
      </c>
      <c r="P5" s="1" t="s">
        <v>143</v>
      </c>
      <c r="Q5" s="1" t="s">
        <v>144</v>
      </c>
      <c r="R5" s="1" t="s">
        <v>164</v>
      </c>
      <c r="S5" s="1" t="s">
        <v>146</v>
      </c>
      <c r="T5" s="1" t="s">
        <v>147</v>
      </c>
      <c r="U5" s="1" t="s">
        <v>95</v>
      </c>
      <c r="V5" s="1" t="s">
        <v>148</v>
      </c>
    </row>
    <row r="6" s="1" customFormat="1" spans="1:22">
      <c r="A6" s="3">
        <v>999224694413178</v>
      </c>
      <c r="B6" s="1" t="s">
        <v>165</v>
      </c>
      <c r="C6" s="1" t="s">
        <v>166</v>
      </c>
      <c r="D6" s="1" t="s">
        <v>167</v>
      </c>
      <c r="E6" s="1" t="s">
        <v>168</v>
      </c>
      <c r="F6" s="1" t="s">
        <v>152</v>
      </c>
      <c r="G6" s="1" t="s">
        <v>137</v>
      </c>
      <c r="H6" s="1" t="s">
        <v>138</v>
      </c>
      <c r="I6" s="1" t="s">
        <v>169</v>
      </c>
      <c r="J6" s="1" t="s">
        <v>140</v>
      </c>
      <c r="K6" s="1" t="s">
        <v>169</v>
      </c>
      <c r="L6" s="1" t="s">
        <v>169</v>
      </c>
      <c r="M6" s="1" t="s">
        <v>141</v>
      </c>
      <c r="N6" s="1" t="s">
        <v>141</v>
      </c>
      <c r="O6" s="1" t="s">
        <v>142</v>
      </c>
      <c r="P6" s="1" t="s">
        <v>143</v>
      </c>
      <c r="Q6" s="1" t="s">
        <v>144</v>
      </c>
      <c r="R6" s="1" t="s">
        <v>170</v>
      </c>
      <c r="S6" s="1" t="s">
        <v>146</v>
      </c>
      <c r="T6" s="1" t="s">
        <v>147</v>
      </c>
      <c r="U6" s="1" t="s">
        <v>95</v>
      </c>
      <c r="V6" s="1" t="s">
        <v>148</v>
      </c>
    </row>
    <row r="7" s="1" customFormat="1" spans="1:22">
      <c r="A7" s="3">
        <v>999224649183503</v>
      </c>
      <c r="B7" s="1" t="s">
        <v>171</v>
      </c>
      <c r="C7" s="1" t="s">
        <v>172</v>
      </c>
      <c r="D7" s="1" t="s">
        <v>134</v>
      </c>
      <c r="E7" s="1" t="s">
        <v>173</v>
      </c>
      <c r="F7" s="1" t="s">
        <v>152</v>
      </c>
      <c r="G7" s="1" t="s">
        <v>137</v>
      </c>
      <c r="H7" s="1" t="s">
        <v>138</v>
      </c>
      <c r="I7" s="1" t="s">
        <v>174</v>
      </c>
      <c r="J7" s="1" t="s">
        <v>140</v>
      </c>
      <c r="K7" s="1" t="s">
        <v>174</v>
      </c>
      <c r="L7" s="1" t="s">
        <v>174</v>
      </c>
      <c r="M7" s="1" t="s">
        <v>141</v>
      </c>
      <c r="N7" s="1" t="s">
        <v>141</v>
      </c>
      <c r="O7" s="1" t="s">
        <v>142</v>
      </c>
      <c r="P7" s="1" t="s">
        <v>143</v>
      </c>
      <c r="Q7" s="1" t="s">
        <v>144</v>
      </c>
      <c r="R7" s="1" t="s">
        <v>175</v>
      </c>
      <c r="S7" s="1" t="s">
        <v>146</v>
      </c>
      <c r="T7" s="1" t="s">
        <v>147</v>
      </c>
      <c r="U7" s="1" t="s">
        <v>95</v>
      </c>
      <c r="V7" s="1" t="s">
        <v>148</v>
      </c>
    </row>
    <row r="8" s="1" customFormat="1" spans="1:22">
      <c r="A8" s="3">
        <v>999224140907861</v>
      </c>
      <c r="B8" s="1" t="s">
        <v>176</v>
      </c>
      <c r="C8" s="1" t="s">
        <v>177</v>
      </c>
      <c r="D8" s="1" t="s">
        <v>134</v>
      </c>
      <c r="E8" s="1" t="s">
        <v>178</v>
      </c>
      <c r="F8" s="1" t="s">
        <v>162</v>
      </c>
      <c r="G8" s="1" t="s">
        <v>137</v>
      </c>
      <c r="H8" s="1" t="s">
        <v>138</v>
      </c>
      <c r="I8" s="1" t="s">
        <v>179</v>
      </c>
      <c r="J8" s="1" t="s">
        <v>140</v>
      </c>
      <c r="K8" s="1" t="s">
        <v>179</v>
      </c>
      <c r="L8" s="1" t="s">
        <v>179</v>
      </c>
      <c r="M8" s="1" t="s">
        <v>141</v>
      </c>
      <c r="N8" s="1" t="s">
        <v>141</v>
      </c>
      <c r="O8" s="1" t="s">
        <v>142</v>
      </c>
      <c r="P8" s="1" t="s">
        <v>143</v>
      </c>
      <c r="Q8" s="1" t="s">
        <v>144</v>
      </c>
      <c r="R8" s="1" t="s">
        <v>180</v>
      </c>
      <c r="S8" s="1" t="s">
        <v>146</v>
      </c>
      <c r="T8" s="1" t="s">
        <v>147</v>
      </c>
      <c r="U8" s="1" t="s">
        <v>95</v>
      </c>
      <c r="V8" s="1" t="s">
        <v>148</v>
      </c>
    </row>
    <row r="9" s="1" customFormat="1" spans="1:22">
      <c r="A9" s="3">
        <v>999224082042812</v>
      </c>
      <c r="B9" s="1" t="s">
        <v>181</v>
      </c>
      <c r="C9" s="1" t="s">
        <v>182</v>
      </c>
      <c r="D9" s="1" t="s">
        <v>134</v>
      </c>
      <c r="E9" s="1" t="s">
        <v>183</v>
      </c>
      <c r="F9" s="1" t="s">
        <v>152</v>
      </c>
      <c r="G9" s="1" t="s">
        <v>137</v>
      </c>
      <c r="H9" s="1" t="s">
        <v>138</v>
      </c>
      <c r="I9" s="1" t="s">
        <v>174</v>
      </c>
      <c r="J9" s="1" t="s">
        <v>140</v>
      </c>
      <c r="K9" s="1" t="s">
        <v>174</v>
      </c>
      <c r="L9" s="1" t="s">
        <v>174</v>
      </c>
      <c r="M9" s="1" t="s">
        <v>141</v>
      </c>
      <c r="N9" s="1" t="s">
        <v>141</v>
      </c>
      <c r="O9" s="1" t="s">
        <v>142</v>
      </c>
      <c r="P9" s="1" t="s">
        <v>143</v>
      </c>
      <c r="Q9" s="1" t="s">
        <v>144</v>
      </c>
      <c r="R9" s="1" t="s">
        <v>184</v>
      </c>
      <c r="S9" s="1" t="s">
        <v>146</v>
      </c>
      <c r="T9" s="1" t="s">
        <v>147</v>
      </c>
      <c r="U9" s="1" t="s">
        <v>95</v>
      </c>
      <c r="V9" s="1" t="s">
        <v>148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2023-07-21T02:42:32Z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