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<sst xmlns="http://schemas.openxmlformats.org/spreadsheetml/2006/main" count="112" uniqueCount="84">
  <si>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</si>
  <si>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</si>
  <si>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</si>
  <si>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</si>
  <si>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</si>
  <si>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</si>
  <si>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</si>
  <si>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</si>
  <si>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</si>
  <si>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</si>
  <si>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</si>
  <si>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</si>
  <si>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</si>
  <si>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</si>
  <si>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</si>
  <si>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</si>
  <si>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</si>
  <si>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</si>
  <si>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</si>
  <si>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</si>
  <si>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</si>
  <si>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</si>
  <si>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</si>
  <si>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</si>
  <si>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</si>
  <si>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999225022911658	</t>
  </si>
  <si>
    <t>Ctrip</t>
  </si>
  <si>
    <t>正常</t>
  </si>
  <si>
    <t>[杭州]杭州远洋凯宾斯基酒店(82340698)</t>
  </si>
  <si>
    <t>行政套房&lt;2人入住&gt;&lt;早餐&gt;</t>
  </si>
  <si>
    <t>CNY</t>
  </si>
  <si>
    <t>李盛祥</t>
  </si>
  <si>
    <t>CA13744230721CNY</t>
  </si>
  <si>
    <t>未提现</t>
  </si>
  <si>
    <t>携程开票</t>
  </si>
  <si>
    <t xml:space="preserve">3567329	</t>
  </si>
  <si>
    <t xml:space="preserve">7439SE170234	</t>
  </si>
  <si>
    <t xml:space="preserve">999225120918175	</t>
  </si>
  <si>
    <t>[广州]广州新亚大酒店(76255693)</t>
  </si>
  <si>
    <t>标准大床房&lt;至多8间&gt;&lt;2人入住&gt;</t>
  </si>
  <si>
    <t>程水利</t>
  </si>
  <si>
    <t xml:space="preserve">3591624	</t>
  </si>
  <si>
    <t xml:space="preserve">(LNG)7350996;	</t>
  </si>
  <si>
    <t>取消</t>
  </si>
  <si>
    <t>，</t>
  </si>
  <si>
    <t>2955 CNY</t>
  </si>
  <si>
    <t>A230721091934481</t>
  </si>
  <si>
    <t>总计：2955元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</si>
  <si>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</si>
  <si>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</si>
  <si>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</si>
  <si>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</si>
  <si>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</si>
  <si>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</si>
  <si>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</si>
  <si>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</si>
  <si>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</si>
  <si>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</si>
  <si>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</si>
  <si>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</si>
  <si>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</si>
  <si>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</si>
  <si>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</si>
  <si>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</si>
  <si>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</si>
  <si>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</si>
  <si>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</si>
  <si>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</si>
  <si>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3567329</t>
  </si>
  <si>
    <t>杭州远洋凯宾斯基酒店</t>
  </si>
  <si>
    <t>2023-07-05</t>
  </si>
  <si>
    <t>2023-07-06</t>
  </si>
  <si>
    <t>退房日月结</t>
  </si>
  <si>
    <t>2955.00</t>
  </si>
  <si>
    <t>RMB</t>
  </si>
  <si>
    <t>0</t>
  </si>
  <si>
    <t>0.00</t>
  </si>
  <si>
    <t>携程汇登国内直连</t>
  </si>
  <si>
    <t>01.011264</t>
  </si>
  <si>
    <t>2023-06-29 14:19:05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</si>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</sst>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45112</v>
      </c>
      <c r="G2" s="6">
        <v>45113</v>
      </c>
      <c r="H2" s="4">
        <v>1</v>
      </c>
      <c r="I2" s="4">
        <v>1</v>
      </c>
      <c r="J2" s="4">
        <v>1</v>
      </c>
      <c r="K2" s="4" t="s">
        <v>30</v>
      </c>
      <c r="L2" s="4">
        <v>2955</v>
      </c>
      <c r="M2" s="4">
        <v>2955</v>
      </c>
      <c r="N2" s="4" t="s">
        <v>31</v>
      </c>
      <c r="O2" s="4" t="s">
        <v>32</v>
      </c>
      <c r="P2" s="4" t="s">
        <v>33</v>
      </c>
      <c r="Q2" s="4">
        <v>0</v>
      </c>
      <c r="R2" s="7">
        <v>45106.0000115741</v>
      </c>
      <c r="S2" s="6">
        <v>45128</v>
      </c>
      <c r="T2" s="4" t="s">
        <v>34</v>
      </c>
      <c r="U2" s="4">
        <v>2955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45112</v>
      </c>
      <c r="G3" s="6">
        <v>45113</v>
      </c>
      <c r="H3" s="4">
        <v>1</v>
      </c>
      <c r="I3" s="4">
        <v>1</v>
      </c>
      <c r="J3" s="4">
        <v>1</v>
      </c>
      <c r="K3" s="4" t="s">
        <v>30</v>
      </c>
      <c r="L3" s="4">
        <v>192</v>
      </c>
      <c r="M3" s="4">
        <v>192</v>
      </c>
      <c r="N3" s="4" t="s">
        <v>40</v>
      </c>
      <c r="O3" s="4" t="s">
        <v>32</v>
      </c>
      <c r="P3" s="4" t="s">
        <v>33</v>
      </c>
      <c r="Q3" s="4">
        <v>0</v>
      </c>
      <c r="R3" s="7">
        <v>45111.0000115741</v>
      </c>
      <c r="S3" s="6">
        <v>45128</v>
      </c>
      <c r="T3" s="4" t="s">
        <v>34</v>
      </c>
      <c r="U3" s="4">
        <v>192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45112</v>
      </c>
      <c r="G4" s="6">
        <v>45113</v>
      </c>
      <c r="H4" s="4">
        <v>1</v>
      </c>
      <c r="I4" s="4">
        <v>1</v>
      </c>
      <c r="J4" s="4">
        <v>1</v>
      </c>
      <c r="K4" s="4" t="s">
        <v>30</v>
      </c>
      <c r="L4" s="4">
        <v>-192</v>
      </c>
      <c r="M4" s="4">
        <v>-192</v>
      </c>
      <c r="N4" s="4" t="s">
        <v>40</v>
      </c>
      <c r="O4" s="4" t="s">
        <v>32</v>
      </c>
      <c r="P4" s="4" t="s">
        <v>33</v>
      </c>
      <c r="Q4" s="4">
        <v>0</v>
      </c>
      <c r="R4" s="7">
        <v>45111.0000115741</v>
      </c>
      <c r="S4" s="6">
        <v>45128</v>
      </c>
      <c r="T4" s="4" t="s">
        <v>34</v>
      </c>
      <c r="U4" s="4">
        <v>-192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999225022911658</v>
      </c>
      <c r="B2" s="6">
        <v>45112</v>
      </c>
      <c r="C2" s="6">
        <v>45113</v>
      </c>
      <c r="D2" s="4">
        <v>2955</v>
      </c>
      <c r="E2" s="4" t="str">
        <f>VLOOKUP(A2,HOP!A:L,12,0)</f>
        <v>2955.00</v>
      </c>
      <c r="F2" s="4" t="str">
        <f>VLOOKUP(A2,HOP!A:L,3,0)</f>
        <v>3567329</v>
      </c>
      <c r="G2" s="4">
        <f>D2-E2</f>
        <v>0</v>
      </c>
      <c r="H2" s="4" t="str">
        <f>$H$1&amp;F2</f>
        <v>，3567329</v>
      </c>
      <c r="I2" s="4" t="str">
        <f>VLOOKUP(A2,HOP!A:U,21,0)</f>
        <v>直连</v>
      </c>
    </row>
    <row r="3" s="4" customFormat="1" hidden="1" spans="1:9">
      <c r="A3" s="5">
        <v>999225120918175</v>
      </c>
      <c r="B3" s="6">
        <v>45112</v>
      </c>
      <c r="C3" s="6">
        <v>45113</v>
      </c>
      <c r="D3" s="4">
        <v>0</v>
      </c>
      <c r="E3" s="4" t="e">
        <f>VLOOKUP(A3,HOP!A:L,12,0)</f>
        <v>#N/A</v>
      </c>
      <c r="F3" s="4" t="e">
        <f>VLOOKUP(A3,HOP!A:L,12,0)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2955</v>
      </c>
    </row>
    <row r="7" spans="4:4">
      <c r="D7" s="4" t="s">
        <v>45</v>
      </c>
    </row>
    <row r="11" spans="1:1">
      <c r="A11" s="4" t="s">
        <v>46</v>
      </c>
    </row>
    <row r="12" spans="1:1">
      <c r="A12" s="4" t="s">
        <v>47</v>
      </c>
    </row>
  </sheetData>
  <autoFilter ref="A1:XFD7">
    <filterColumn colId="3">
      <filters blank="1">
        <filter val="2955"/>
        <filter val="295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999225022911658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2023-07-21T01:21:24Z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