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<sst xmlns="http://schemas.openxmlformats.org/spreadsheetml/2006/main" count="137" uniqueCount="102">
  <si>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</si>
  <si>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</si>
  <si>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</si>
  <si>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</si>
  <si>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</si>
  <si>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</si>
  <si>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</si>
  <si>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</si>
  <si>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</si>
  <si>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</si>
  <si>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</si>
  <si>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</si>
  <si>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</si>
  <si>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</si>
  <si>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</si>
  <si>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</si>
  <si>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</si>
  <si>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</si>
  <si>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</si>
  <si>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</si>
  <si>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</si>
  <si>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</si>
  <si>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</si>
  <si>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</si>
  <si>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</si>
  <si>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23459309220	</t>
  </si>
  <si>
    <t>Ctrip</t>
  </si>
  <si>
    <t>正常</t>
  </si>
  <si>
    <t>[普吉岛]普吉岛骄傲酒店(政府卫生认证)(Proud Phuket Hotel(SHA Extra Plus))(37229285)</t>
  </si>
  <si>
    <t>高级池景房&lt;2人入住&gt;&lt;不退款&gt;</t>
  </si>
  <si>
    <t>USD</t>
  </si>
  <si>
    <t>TOH/HIDETOSHI,YAMAZAKI/AYANO</t>
  </si>
  <si>
    <t>CA5326230721USD</t>
  </si>
  <si>
    <t>未提现</t>
  </si>
  <si>
    <t>携程开票</t>
  </si>
  <si>
    <t xml:space="preserve">3192260	</t>
  </si>
  <si>
    <t xml:space="preserve">44174	</t>
  </si>
  <si>
    <t xml:space="preserve">999224960332121	</t>
  </si>
  <si>
    <t>[吉隆坡]吉隆坡·觅酒店，傲途格精选(Hotel Stripes Kuala Lumpur, Autograph Collection)(40721533)</t>
  </si>
  <si>
    <t>豪华双床客房&lt;2人入住&gt;&lt;不退款&gt;</t>
  </si>
  <si>
    <t>LIN/ANHUI,HUANG/XUHE</t>
  </si>
  <si>
    <t xml:space="preserve">3551889	</t>
  </si>
  <si>
    <t xml:space="preserve">283921874	</t>
  </si>
  <si>
    <t>退单</t>
  </si>
  <si>
    <t>,</t>
  </si>
  <si>
    <t>3551889-999224960332121此单多收1.45元待退回</t>
  </si>
  <si>
    <t>USD 265.73</t>
  </si>
  <si>
    <t>A230721094235911</t>
  </si>
  <si>
    <t>A230721094748911</t>
  </si>
  <si>
    <t>A2307210949402566</t>
  </si>
  <si>
    <t>USD / HKD 当前参考汇率: 7.8139</t>
  </si>
  <si>
    <t>总计：265.73 USD/
2076.39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</si>
  <si>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</si>
  <si>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</si>
  <si>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</si>
  <si>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</si>
  <si>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</si>
  <si>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</si>
  <si>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</si>
  <si>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</si>
  <si>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</si>
  <si>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</si>
  <si>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</si>
  <si>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</si>
  <si>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</si>
  <si>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</si>
  <si>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</si>
  <si>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</si>
  <si>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</si>
  <si>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</si>
  <si>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</si>
  <si>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2023-06-26</t>
  </si>
  <si>
    <t>3551889</t>
  </si>
  <si>
    <t>吉隆坡·觅酒店，傲途格精选</t>
  </si>
  <si>
    <t>LIN ANHUI,HUANG XUHE</t>
  </si>
  <si>
    <t>2023-07-14</t>
  </si>
  <si>
    <t>2023-07-18</t>
  </si>
  <si>
    <t>退房日周结</t>
  </si>
  <si>
    <t>2159.92</t>
  </si>
  <si>
    <t>299.64</t>
  </si>
  <si>
    <t>223.28</t>
  </si>
  <si>
    <t>-76</t>
  </si>
  <si>
    <t>-550</t>
  </si>
  <si>
    <t>0.00</t>
  </si>
  <si>
    <t>携程盛景国际直连</t>
  </si>
  <si>
    <t>01.010677</t>
  </si>
  <si>
    <t>2023-06-28 21:20:49</t>
  </si>
  <si>
    <t>否</t>
  </si>
  <si>
    <t>汇智国际旅游发展有限公司</t>
  </si>
  <si>
    <t>直采</t>
  </si>
  <si>
    <t>马来西亚</t>
  </si>
  <si>
    <t>2023-04-02</t>
  </si>
  <si>
    <t>3192260</t>
  </si>
  <si>
    <t>傲世普吉岛酒店</t>
  </si>
  <si>
    <t>TOH HIDETOSHI,YAMAZAKI AYANO</t>
  </si>
  <si>
    <t>2023-07-17</t>
  </si>
  <si>
    <t>282.64</t>
  </si>
  <si>
    <t>41.00</t>
  </si>
  <si>
    <t>0</t>
  </si>
  <si>
    <t>2023-04-02 18:49:44</t>
  </si>
  <si>
    <t>直连</t>
  </si>
  <si>
    <t>泰国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</si>
</sst>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686435</xdr:colOff>
      <xdr:row>4</xdr:row>
      <xdr:rowOff>15240</xdr:rowOff>
    </xdr:from>
    <xdr:to>
      <xdr:col>19</xdr:col>
      <xdr:colOff>450215</xdr:colOff>
      <xdr:row>31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0" y="746760"/>
          <a:ext cx="10051415" cy="509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F14" sqref="F14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45124</v>
      </c>
      <c r="G2" s="6">
        <v>45125</v>
      </c>
      <c r="H2" s="4">
        <v>1</v>
      </c>
      <c r="I2" s="4">
        <v>1</v>
      </c>
      <c r="J2" s="4">
        <v>1</v>
      </c>
      <c r="K2" s="4" t="s">
        <v>30</v>
      </c>
      <c r="L2" s="4">
        <v>41</v>
      </c>
      <c r="M2" s="4">
        <v>41</v>
      </c>
      <c r="N2" s="4" t="s">
        <v>31</v>
      </c>
      <c r="O2" s="4" t="s">
        <v>32</v>
      </c>
      <c r="P2" s="4" t="s">
        <v>33</v>
      </c>
      <c r="Q2" s="4">
        <v>0</v>
      </c>
      <c r="R2" s="8">
        <v>45018</v>
      </c>
      <c r="S2" s="6">
        <v>45128</v>
      </c>
      <c r="T2" s="4" t="s">
        <v>34</v>
      </c>
      <c r="U2" s="4">
        <v>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45121</v>
      </c>
      <c r="G3" s="6">
        <v>45125</v>
      </c>
      <c r="H3" s="4">
        <v>1</v>
      </c>
      <c r="I3" s="4">
        <v>4</v>
      </c>
      <c r="J3" s="4">
        <v>4</v>
      </c>
      <c r="K3" s="4" t="s">
        <v>30</v>
      </c>
      <c r="L3" s="4">
        <v>299.64</v>
      </c>
      <c r="M3" s="4">
        <v>299.64</v>
      </c>
      <c r="N3" s="4" t="s">
        <v>40</v>
      </c>
      <c r="O3" s="4" t="s">
        <v>32</v>
      </c>
      <c r="P3" s="4" t="s">
        <v>33</v>
      </c>
      <c r="Q3" s="4">
        <v>0</v>
      </c>
      <c r="R3" s="8">
        <v>45103.0000115741</v>
      </c>
      <c r="S3" s="6">
        <v>45128</v>
      </c>
      <c r="T3" s="4" t="s">
        <v>34</v>
      </c>
      <c r="U3" s="4">
        <v>299.64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45121</v>
      </c>
      <c r="G4" s="6">
        <v>45125</v>
      </c>
      <c r="H4" s="4">
        <v>1</v>
      </c>
      <c r="I4" s="4">
        <v>4</v>
      </c>
      <c r="J4" s="4">
        <v>4</v>
      </c>
      <c r="K4" s="4" t="s">
        <v>30</v>
      </c>
      <c r="L4" s="4">
        <v>-74.91</v>
      </c>
      <c r="M4" s="4">
        <v>-74.91</v>
      </c>
      <c r="N4" s="4" t="s">
        <v>40</v>
      </c>
      <c r="O4" s="4" t="s">
        <v>32</v>
      </c>
      <c r="P4" s="4" t="s">
        <v>33</v>
      </c>
      <c r="Q4" s="4">
        <v>0</v>
      </c>
      <c r="R4" s="8">
        <v>45103.0013888889</v>
      </c>
      <c r="S4" s="6">
        <v>45128</v>
      </c>
      <c r="T4" s="4" t="s">
        <v>34</v>
      </c>
      <c r="U4" s="4">
        <v>-74.91</v>
      </c>
      <c r="V4" s="4">
        <v>0</v>
      </c>
      <c r="W4" s="4">
        <v>0</v>
      </c>
      <c r="X4" s="4" t="s">
        <v>41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E10" sqref="E10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23459309220</v>
      </c>
      <c r="B2" s="6">
        <v>45124</v>
      </c>
      <c r="C2" s="6">
        <v>45125</v>
      </c>
      <c r="D2" s="4">
        <v>41</v>
      </c>
      <c r="E2" s="4" t="str">
        <f>VLOOKUP(A2,HOP!A:L,12,0)</f>
        <v>41.00</v>
      </c>
      <c r="F2" s="4" t="str">
        <f>VLOOKUP(A2,HOP!A:C,3,0)</f>
        <v>3192260</v>
      </c>
      <c r="G2" s="4">
        <f>D2-E2</f>
        <v>0</v>
      </c>
      <c r="H2" s="4" t="str">
        <f>$H$1&amp;F2</f>
        <v>,3192260</v>
      </c>
      <c r="I2" s="4" t="str">
        <f>VLOOKUP(A2,HOP!A:U,21,0)</f>
        <v>直连</v>
      </c>
    </row>
    <row r="3" s="4" customFormat="1" spans="1:10">
      <c r="A3" s="5">
        <v>999224960332121</v>
      </c>
      <c r="B3" s="6">
        <v>45121</v>
      </c>
      <c r="C3" s="6">
        <v>45125</v>
      </c>
      <c r="D3" s="4">
        <v>224.73</v>
      </c>
      <c r="E3" s="4" t="str">
        <f>VLOOKUP(A3,HOP!A:L,12,0)</f>
        <v>223.28</v>
      </c>
      <c r="F3" s="7" t="str">
        <f>VLOOKUP(A3,HOP!A:C,3,0)</f>
        <v>3551889</v>
      </c>
      <c r="G3" s="7">
        <f>D3-E3</f>
        <v>1.44999999999999</v>
      </c>
      <c r="H3" s="7" t="str">
        <f>$H$1&amp;F3</f>
        <v>,3551889</v>
      </c>
      <c r="I3" s="7" t="str">
        <f>VLOOKUP(A3,HOP!A:U,21,0)</f>
        <v>直采</v>
      </c>
      <c r="J3" s="7" t="s">
        <v>45</v>
      </c>
    </row>
    <row r="5" spans="4:4">
      <c r="D5" s="4">
        <f>SUM(D2:D4)</f>
        <v>265.73</v>
      </c>
    </row>
    <row r="6" spans="4:4">
      <c r="D6" s="4" t="s">
        <v>46</v>
      </c>
    </row>
    <row r="9" spans="1:3">
      <c r="A9" s="4" t="s">
        <v>47</v>
      </c>
      <c r="B9" s="4">
        <v>223.28</v>
      </c>
      <c r="C9" s="4">
        <v>1744.69</v>
      </c>
    </row>
    <row r="10" spans="1:3">
      <c r="A10" s="4" t="s">
        <v>48</v>
      </c>
      <c r="B10" s="4">
        <v>41</v>
      </c>
      <c r="C10" s="4">
        <v>320.37</v>
      </c>
    </row>
    <row r="11" spans="1:3">
      <c r="A11" s="4" t="s">
        <v>49</v>
      </c>
      <c r="B11" s="4">
        <v>1.45</v>
      </c>
      <c r="C11" s="4">
        <v>11.33</v>
      </c>
    </row>
    <row r="12" spans="1:3">
      <c r="A12" s="4" t="s">
        <v>50</v>
      </c>
      <c r="B12" s="4">
        <f>SUM(B9:B11)</f>
        <v>265.73</v>
      </c>
      <c r="C12" s="4">
        <f>SUM(C9:C11)</f>
        <v>2076.39</v>
      </c>
    </row>
    <row r="13" spans="1:1">
      <c r="A13" s="4" t="s">
        <v>51</v>
      </c>
    </row>
  </sheetData>
  <autoFilter ref="A1:X3">
    <extLst/>
  </autoFilter>
  <conditionalFormatting sqref="A1:A8 A1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.88888888888889" defaultRowHeight="13.2" outlineLevelRow="2"/>
  <cols>
    <col min="1" max="1" width="12.8888888888889" style="1"/>
    <col min="2" max="16383" width="8.88888888888889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999224960332121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30</v>
      </c>
      <c r="K2" s="1" t="s">
        <v>79</v>
      </c>
      <c r="L2" s="1" t="s">
        <v>80</v>
      </c>
      <c r="M2" s="1" t="s">
        <v>81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23459309220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76</v>
      </c>
      <c r="H3" s="1" t="s">
        <v>77</v>
      </c>
      <c r="I3" s="1" t="s">
        <v>96</v>
      </c>
      <c r="J3" s="1" t="s">
        <v>30</v>
      </c>
      <c r="K3" s="1" t="s">
        <v>97</v>
      </c>
      <c r="L3" s="1" t="s">
        <v>97</v>
      </c>
      <c r="M3" s="1" t="s">
        <v>98</v>
      </c>
      <c r="N3" s="1" t="s">
        <v>98</v>
      </c>
      <c r="O3" s="1" t="s">
        <v>83</v>
      </c>
      <c r="P3" s="1" t="s">
        <v>84</v>
      </c>
      <c r="Q3" s="1" t="s">
        <v>85</v>
      </c>
      <c r="R3" s="1" t="s">
        <v>99</v>
      </c>
      <c r="S3" s="1" t="s">
        <v>87</v>
      </c>
      <c r="T3" s="1" t="s">
        <v>88</v>
      </c>
      <c r="U3" s="1" t="s">
        <v>100</v>
      </c>
      <c r="V3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2023-07-21T02:22:22Z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