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<sst xmlns="http://schemas.openxmlformats.org/spreadsheetml/2006/main" count="343" uniqueCount="154">
  <si>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</si>
  <si>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</si>
  <si>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</si>
  <si>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</si>
  <si>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</si>
  <si>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</si>
  <si>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</si>
  <si>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</si>
  <si>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</si>
  <si>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</si>
  <si>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</si>
  <si>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</si>
  <si>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</si>
  <si>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</si>
  <si>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</si>
  <si>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</si>
  <si>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</si>
  <si>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</si>
  <si>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</si>
  <si>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</si>
  <si>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</si>
  <si>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</si>
  <si>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</si>
  <si>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</si>
  <si>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</si>
  <si>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999223729690941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</si>
  <si>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</si>
  <si>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</si>
  <si>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</si>
  <si>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</si>
  <si>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</si>
  <si>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DENG/CHAO</t>
  </si>
  <si>
    <t>CA363230722CNY</t>
  </si>
  <si>
    <t>未提现</t>
  </si>
  <si>
    <t>携程开票</t>
  </si>
  <si>
    <t xml:space="preserve">3245279	</t>
  </si>
  <si>
    <t xml:space="preserve">	</t>
  </si>
  <si>
    <t xml:space="preserve">999224001194861	</t>
  </si>
  <si>
    <t>梅花客房 (城市景观)(至少提前5天预订)(至少连住2晚及以上)&lt;双人入住&gt;&lt;内宾&gt;&lt;无早&gt;</t>
  </si>
  <si>
    <t>YE/XIUJUAN</t>
  </si>
  <si>
    <t xml:space="preserve">3326075	</t>
  </si>
  <si>
    <t xml:space="preserve">999224293947799	</t>
  </si>
  <si>
    <t>XU/SHENGNAN,CAI/MIANMIAN</t>
  </si>
  <si>
    <t xml:space="preserve">3395778	</t>
  </si>
  <si>
    <t xml:space="preserve">999224705626604	</t>
  </si>
  <si>
    <t>MAO/QINLI</t>
  </si>
  <si>
    <t xml:space="preserve">3486648	</t>
  </si>
  <si>
    <t xml:space="preserve">24958357085	</t>
  </si>
  <si>
    <t>[香港]香港九龙酒店(The Kowloon Hotel)(9826444)</t>
  </si>
  <si>
    <t>豪华房(至少提前5天预订)(至少连住2晚及以上)&lt;双人入住&gt;&lt;内宾&gt;&lt;无早&gt;</t>
  </si>
  <si>
    <t>HUANG/HUA,LI/BO</t>
  </si>
  <si>
    <t xml:space="preserve">3551424	</t>
  </si>
  <si>
    <t xml:space="preserve">13051193	</t>
  </si>
  <si>
    <t xml:space="preserve">999225016762546	</t>
  </si>
  <si>
    <t>HE/CHANGQING</t>
  </si>
  <si>
    <t xml:space="preserve">3565439	</t>
  </si>
  <si>
    <t xml:space="preserve">999225032936353	</t>
  </si>
  <si>
    <t>LI/ZHEN,LI/YUNZE</t>
  </si>
  <si>
    <t xml:space="preserve">3570822	</t>
  </si>
  <si>
    <t xml:space="preserve">13052067	</t>
  </si>
  <si>
    <t xml:space="preserve">999225107195075	</t>
  </si>
  <si>
    <t>[梅州]梅州白天鹅迎宾馆(100697959)</t>
  </si>
  <si>
    <t>商务江景双床房&lt;特惠促销&gt;&lt;双人入住&gt;&lt;双早&gt;&lt;日历房套餐高价值&gt;&lt;新酒店礼盒&gt;</t>
  </si>
  <si>
    <t>IP/KIN KIO</t>
  </si>
  <si>
    <t xml:space="preserve">999225122862164	</t>
  </si>
  <si>
    <t>商务江景大床房&lt;特惠促销&gt;&lt;双人入住&gt;&lt;双早&gt;&lt;日历房套餐高价值&gt;&lt;新酒店礼盒&gt;</t>
  </si>
  <si>
    <t>程洲 熊晶,熊海馨</t>
  </si>
  <si>
    <t xml:space="preserve">999225124852833	</t>
  </si>
  <si>
    <t>郑克凌,何广海</t>
  </si>
  <si>
    <t xml:space="preserve">999225136881400	</t>
  </si>
  <si>
    <t>罗璇,许俊,方鹏,陈蓓蓓</t>
  </si>
  <si>
    <t>，</t>
  </si>
  <si>
    <t>999225107195075</t>
  </si>
  <si>
    <t>202307032344090020</t>
  </si>
  <si>
    <t>999225122862164</t>
  </si>
  <si>
    <t>202307042101220020</t>
  </si>
  <si>
    <t>999225124852833</t>
  </si>
  <si>
    <t>202307050841380025</t>
  </si>
  <si>
    <t>999225136881400</t>
  </si>
  <si>
    <t>202307051744140077</t>
  </si>
  <si>
    <t>A230722101140481</t>
  </si>
  <si>
    <t xml:space="preserve">房集：i230722094544 </t>
  </si>
  <si>
    <t>CNY / HKD 当前参考汇率: 1.087627331</t>
  </si>
  <si>
    <t>总计：18121.2 CNY/
19709.11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</si>
  <si>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</si>
  <si>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</si>
  <si>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</si>
  <si>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</si>
  <si>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</si>
  <si>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</si>
  <si>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</si>
  <si>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</si>
  <si>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</si>
  <si>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</si>
  <si>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</si>
  <si>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</si>
  <si>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</si>
  <si>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</si>
  <si>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</si>
  <si>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</si>
  <si>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</si>
  <si>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</si>
  <si>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</si>
  <si>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2023-06-29</t>
  </si>
  <si>
    <t>3570822</t>
  </si>
  <si>
    <t>香港九龙酒店</t>
  </si>
  <si>
    <t>LI ZHEN,LI YUNZE</t>
  </si>
  <si>
    <t>2023-07-05</t>
  </si>
  <si>
    <t>2023-07-07</t>
  </si>
  <si>
    <t>退房日周结</t>
  </si>
  <si>
    <t>1560.00</t>
  </si>
  <si>
    <t>RMB</t>
  </si>
  <si>
    <t>0</t>
  </si>
  <si>
    <t>0.00</t>
  </si>
  <si>
    <t>携程国内直连(DD)</t>
  </si>
  <si>
    <t>01.011249</t>
  </si>
  <si>
    <t>2023-06-30 12:05:19</t>
  </si>
  <si>
    <t>否</t>
  </si>
  <si>
    <t>汇智国际旅游发展有限公司</t>
  </si>
  <si>
    <t>直采</t>
  </si>
  <si>
    <t>中国</t>
  </si>
  <si>
    <t>2023-06-28</t>
  </si>
  <si>
    <t>3565439</t>
  </si>
  <si>
    <t>HE CHANGQING</t>
  </si>
  <si>
    <t>2023-06-29 17:58:07</t>
  </si>
  <si>
    <t>2023-06-25</t>
  </si>
  <si>
    <t>3551424</t>
  </si>
  <si>
    <t>HUANG HUA,LI BO</t>
  </si>
  <si>
    <t>2023-07-04</t>
  </si>
  <si>
    <t>2280.00</t>
  </si>
  <si>
    <t>2023-06-27 16:29:06</t>
  </si>
  <si>
    <t>2023-06-10</t>
  </si>
  <si>
    <t>3486648</t>
  </si>
  <si>
    <t>历山酒店</t>
  </si>
  <si>
    <t>MAO QINLI</t>
  </si>
  <si>
    <t>2023-07-02</t>
  </si>
  <si>
    <t>3359.00</t>
  </si>
  <si>
    <t>2023-06-14 16:05:51</t>
  </si>
  <si>
    <t>2023-05-19</t>
  </si>
  <si>
    <t>3395778</t>
  </si>
  <si>
    <t>XU SHENGNAN,CAI MIANMIAN</t>
  </si>
  <si>
    <t>2023-07-03</t>
  </si>
  <si>
    <t>2704.00</t>
  </si>
  <si>
    <t>2023-05-20 20:20:18</t>
  </si>
  <si>
    <t>2023-05-04</t>
  </si>
  <si>
    <t>3326075</t>
  </si>
  <si>
    <t>YE XIUJUAN</t>
  </si>
  <si>
    <t>2560.00</t>
  </si>
  <si>
    <t>2023-05-16 13:51:45</t>
  </si>
  <si>
    <t>2023-04-18</t>
  </si>
  <si>
    <t>3245279</t>
  </si>
  <si>
    <t>DENG CHAO</t>
  </si>
  <si>
    <t>1286.00</t>
  </si>
  <si>
    <t>2023-04-29 07:44:26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</si>
</sst>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247650</xdr:colOff>
      <xdr:row>58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2108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45112</v>
      </c>
      <c r="G2" s="6">
        <v>45114</v>
      </c>
      <c r="H2" s="4">
        <v>1</v>
      </c>
      <c r="I2" s="4">
        <v>2</v>
      </c>
      <c r="J2" s="4">
        <v>2</v>
      </c>
      <c r="K2" s="4" t="s">
        <v>30</v>
      </c>
      <c r="L2" s="4">
        <v>1286</v>
      </c>
      <c r="M2" s="4">
        <v>1286</v>
      </c>
      <c r="N2" s="4" t="s">
        <v>31</v>
      </c>
      <c r="O2" s="4" t="s">
        <v>32</v>
      </c>
      <c r="P2" s="4" t="s">
        <v>33</v>
      </c>
      <c r="Q2" s="4">
        <v>0</v>
      </c>
      <c r="R2" s="7">
        <v>45034</v>
      </c>
      <c r="S2" s="6">
        <v>45129</v>
      </c>
      <c r="T2" s="4" t="s">
        <v>34</v>
      </c>
      <c r="U2" s="4">
        <v>1286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45110</v>
      </c>
      <c r="G3" s="6">
        <v>45114</v>
      </c>
      <c r="H3" s="4">
        <v>1</v>
      </c>
      <c r="I3" s="4">
        <v>4</v>
      </c>
      <c r="J3" s="4">
        <v>4</v>
      </c>
      <c r="K3" s="4" t="s">
        <v>30</v>
      </c>
      <c r="L3" s="4">
        <v>2560</v>
      </c>
      <c r="M3" s="4">
        <v>2560</v>
      </c>
      <c r="N3" s="4" t="s">
        <v>39</v>
      </c>
      <c r="O3" s="4" t="s">
        <v>32</v>
      </c>
      <c r="P3" s="4" t="s">
        <v>33</v>
      </c>
      <c r="Q3" s="4">
        <v>0</v>
      </c>
      <c r="R3" s="7">
        <v>45050</v>
      </c>
      <c r="S3" s="6">
        <v>45129</v>
      </c>
      <c r="T3" s="4" t="s">
        <v>34</v>
      </c>
      <c r="U3" s="4">
        <v>2560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45110</v>
      </c>
      <c r="G4" s="6">
        <v>45114</v>
      </c>
      <c r="H4" s="4">
        <v>1</v>
      </c>
      <c r="I4" s="4">
        <v>4</v>
      </c>
      <c r="J4" s="4">
        <v>4</v>
      </c>
      <c r="K4" s="4" t="s">
        <v>30</v>
      </c>
      <c r="L4" s="4">
        <v>2704</v>
      </c>
      <c r="M4" s="4">
        <v>2704</v>
      </c>
      <c r="N4" s="4" t="s">
        <v>42</v>
      </c>
      <c r="O4" s="4" t="s">
        <v>32</v>
      </c>
      <c r="P4" s="4" t="s">
        <v>33</v>
      </c>
      <c r="Q4" s="4">
        <v>0</v>
      </c>
      <c r="R4" s="7">
        <v>45065</v>
      </c>
      <c r="S4" s="6">
        <v>45129</v>
      </c>
      <c r="T4" s="4" t="s">
        <v>34</v>
      </c>
      <c r="U4" s="4">
        <v>2704</v>
      </c>
      <c r="V4" s="4">
        <v>0</v>
      </c>
      <c r="W4" s="4">
        <v>0</v>
      </c>
      <c r="X4" s="4" t="s">
        <v>43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45109</v>
      </c>
      <c r="G5" s="6">
        <v>45114</v>
      </c>
      <c r="H5" s="4">
        <v>1</v>
      </c>
      <c r="I5" s="4">
        <v>5</v>
      </c>
      <c r="J5" s="4">
        <v>5</v>
      </c>
      <c r="K5" s="4" t="s">
        <v>30</v>
      </c>
      <c r="L5" s="4">
        <v>3359</v>
      </c>
      <c r="M5" s="4">
        <v>3359</v>
      </c>
      <c r="N5" s="4" t="s">
        <v>45</v>
      </c>
      <c r="O5" s="4" t="s">
        <v>32</v>
      </c>
      <c r="P5" s="4" t="s">
        <v>33</v>
      </c>
      <c r="Q5" s="4">
        <v>0</v>
      </c>
      <c r="R5" s="7">
        <v>45087.0000115741</v>
      </c>
      <c r="S5" s="6">
        <v>45129</v>
      </c>
      <c r="T5" s="4" t="s">
        <v>34</v>
      </c>
      <c r="U5" s="4">
        <v>3359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45111</v>
      </c>
      <c r="G6" s="6">
        <v>45114</v>
      </c>
      <c r="H6" s="4">
        <v>1</v>
      </c>
      <c r="I6" s="4">
        <v>3</v>
      </c>
      <c r="J6" s="4">
        <v>3</v>
      </c>
      <c r="K6" s="4" t="s">
        <v>30</v>
      </c>
      <c r="L6" s="4">
        <v>2280</v>
      </c>
      <c r="M6" s="4">
        <v>2280</v>
      </c>
      <c r="N6" s="4" t="s">
        <v>50</v>
      </c>
      <c r="O6" s="4" t="s">
        <v>32</v>
      </c>
      <c r="P6" s="4" t="s">
        <v>33</v>
      </c>
      <c r="Q6" s="4">
        <v>0</v>
      </c>
      <c r="R6" s="7">
        <v>45102</v>
      </c>
      <c r="S6" s="6">
        <v>45129</v>
      </c>
      <c r="T6" s="4" t="s">
        <v>34</v>
      </c>
      <c r="U6" s="4">
        <v>2280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45112</v>
      </c>
      <c r="G7" s="6">
        <v>45114</v>
      </c>
      <c r="H7" s="4">
        <v>1</v>
      </c>
      <c r="I7" s="4">
        <v>2</v>
      </c>
      <c r="J7" s="4">
        <v>2</v>
      </c>
      <c r="K7" s="4" t="s">
        <v>30</v>
      </c>
      <c r="L7" s="4">
        <v>1560</v>
      </c>
      <c r="M7" s="4">
        <v>1560</v>
      </c>
      <c r="N7" s="4" t="s">
        <v>54</v>
      </c>
      <c r="O7" s="4" t="s">
        <v>32</v>
      </c>
      <c r="P7" s="4" t="s">
        <v>33</v>
      </c>
      <c r="Q7" s="4">
        <v>0</v>
      </c>
      <c r="R7" s="7">
        <v>45105.0000115741</v>
      </c>
      <c r="S7" s="6">
        <v>45129</v>
      </c>
      <c r="T7" s="4" t="s">
        <v>34</v>
      </c>
      <c r="U7" s="4">
        <v>1560</v>
      </c>
      <c r="V7" s="4">
        <v>0</v>
      </c>
      <c r="W7" s="4">
        <v>0</v>
      </c>
      <c r="X7" s="4" t="s">
        <v>55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48</v>
      </c>
      <c r="E8" s="4" t="s">
        <v>49</v>
      </c>
      <c r="F8" s="6">
        <v>45112</v>
      </c>
      <c r="G8" s="6">
        <v>45114</v>
      </c>
      <c r="H8" s="4">
        <v>1</v>
      </c>
      <c r="I8" s="4">
        <v>2</v>
      </c>
      <c r="J8" s="4">
        <v>2</v>
      </c>
      <c r="K8" s="4" t="s">
        <v>30</v>
      </c>
      <c r="L8" s="4">
        <v>1560</v>
      </c>
      <c r="M8" s="4">
        <v>1560</v>
      </c>
      <c r="N8" s="4" t="s">
        <v>57</v>
      </c>
      <c r="O8" s="4" t="s">
        <v>32</v>
      </c>
      <c r="P8" s="4" t="s">
        <v>33</v>
      </c>
      <c r="Q8" s="4">
        <v>0</v>
      </c>
      <c r="R8" s="7">
        <v>45106</v>
      </c>
      <c r="S8" s="6">
        <v>45129</v>
      </c>
      <c r="T8" s="4" t="s">
        <v>34</v>
      </c>
      <c r="U8" s="4">
        <v>1560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45113</v>
      </c>
      <c r="G9" s="6">
        <v>45114</v>
      </c>
      <c r="H9" s="4">
        <v>1</v>
      </c>
      <c r="I9" s="4">
        <v>1</v>
      </c>
      <c r="J9" s="4">
        <v>1</v>
      </c>
      <c r="K9" s="4" t="s">
        <v>30</v>
      </c>
      <c r="L9" s="4">
        <v>327</v>
      </c>
      <c r="M9" s="4">
        <v>327</v>
      </c>
      <c r="N9" s="4" t="s">
        <v>63</v>
      </c>
      <c r="O9" s="4" t="s">
        <v>32</v>
      </c>
      <c r="P9" s="4" t="s">
        <v>33</v>
      </c>
      <c r="Q9" s="4">
        <v>0</v>
      </c>
      <c r="R9" s="7">
        <v>45110.0000115741</v>
      </c>
      <c r="S9" s="6">
        <v>45129</v>
      </c>
      <c r="T9" s="4" t="s">
        <v>34</v>
      </c>
      <c r="U9" s="4">
        <v>327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61</v>
      </c>
      <c r="E10" s="4" t="s">
        <v>65</v>
      </c>
      <c r="F10" s="6">
        <v>45113</v>
      </c>
      <c r="G10" s="6">
        <v>45114</v>
      </c>
      <c r="H10" s="4">
        <v>2</v>
      </c>
      <c r="I10" s="4">
        <v>1</v>
      </c>
      <c r="J10" s="4">
        <v>2</v>
      </c>
      <c r="K10" s="4" t="s">
        <v>30</v>
      </c>
      <c r="L10" s="4">
        <v>610.4</v>
      </c>
      <c r="M10" s="4">
        <v>610.4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45111</v>
      </c>
      <c r="S10" s="6">
        <v>45129</v>
      </c>
      <c r="T10" s="4" t="s">
        <v>34</v>
      </c>
      <c r="U10" s="4">
        <v>610.4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61</v>
      </c>
      <c r="E11" s="4" t="s">
        <v>62</v>
      </c>
      <c r="F11" s="6">
        <v>45113</v>
      </c>
      <c r="G11" s="6">
        <v>45114</v>
      </c>
      <c r="H11" s="4">
        <v>2</v>
      </c>
      <c r="I11" s="4">
        <v>1</v>
      </c>
      <c r="J11" s="4">
        <v>2</v>
      </c>
      <c r="K11" s="4" t="s">
        <v>30</v>
      </c>
      <c r="L11" s="4">
        <v>654</v>
      </c>
      <c r="M11" s="4">
        <v>654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45112.0000115741</v>
      </c>
      <c r="S11" s="6">
        <v>45129</v>
      </c>
      <c r="T11" s="4" t="s">
        <v>34</v>
      </c>
      <c r="U11" s="4">
        <v>654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61</v>
      </c>
      <c r="E12" s="4" t="s">
        <v>62</v>
      </c>
      <c r="F12" s="6">
        <v>45113</v>
      </c>
      <c r="G12" s="6">
        <v>45114</v>
      </c>
      <c r="H12" s="4">
        <v>4</v>
      </c>
      <c r="I12" s="4">
        <v>1</v>
      </c>
      <c r="J12" s="4">
        <v>4</v>
      </c>
      <c r="K12" s="4" t="s">
        <v>30</v>
      </c>
      <c r="L12" s="4">
        <v>1220.8</v>
      </c>
      <c r="M12" s="4">
        <v>1220.8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45112.0000115741</v>
      </c>
      <c r="S12" s="6">
        <v>45129</v>
      </c>
      <c r="T12" s="4" t="s">
        <v>34</v>
      </c>
      <c r="U12" s="4">
        <v>1220.8</v>
      </c>
      <c r="V12" s="4">
        <v>0</v>
      </c>
      <c r="W12" s="4">
        <v>0</v>
      </c>
      <c r="X12" s="4" t="s">
        <v>36</v>
      </c>
      <c r="Y1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F25" sqref="F25"/>
    </sheetView>
  </sheetViews>
  <sheetFormatPr defaultColWidth="9" defaultRowHeight="13.5"/>
  <cols>
    <col min="1" max="1" width="12.625" style="4"/>
    <col min="2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5">
        <v>999223729690941</v>
      </c>
      <c r="B2" s="6">
        <v>45112</v>
      </c>
      <c r="C2" s="6">
        <v>45114</v>
      </c>
      <c r="D2" s="4">
        <v>1286</v>
      </c>
      <c r="E2" s="4" t="str">
        <f>VLOOKUP(A2,HOP!A:L,12,0)</f>
        <v>1286.00</v>
      </c>
      <c r="F2" s="4" t="str">
        <f>VLOOKUP(A2,HOP!A:C,3,0)</f>
        <v>3245279</v>
      </c>
      <c r="G2" s="4">
        <f>D2-E2</f>
        <v>0</v>
      </c>
      <c r="H2" s="4" t="str">
        <f>$H$1&amp;F2</f>
        <v>，3245279</v>
      </c>
      <c r="I2" s="4" t="str">
        <f>VLOOKUP(A2,HOP!A:U,21,0)</f>
        <v>直采</v>
      </c>
    </row>
    <row r="3" s="4" customFormat="1" spans="1:9">
      <c r="A3" s="5">
        <v>999224001194861</v>
      </c>
      <c r="B3" s="6">
        <v>45110</v>
      </c>
      <c r="C3" s="6">
        <v>45114</v>
      </c>
      <c r="D3" s="4">
        <v>2560</v>
      </c>
      <c r="E3" s="4" t="str">
        <f>VLOOKUP(A3,HOP!A:L,12,0)</f>
        <v>2560.00</v>
      </c>
      <c r="F3" s="4" t="str">
        <f>VLOOKUP(A3,HOP!A:C,3,0)</f>
        <v>3326075</v>
      </c>
      <c r="G3" s="4">
        <f t="shared" ref="G3:G12" si="0">D3-E3</f>
        <v>0</v>
      </c>
      <c r="H3" s="4" t="str">
        <f t="shared" ref="H3:H12" si="1">$H$1&amp;F3</f>
        <v>，3326075</v>
      </c>
      <c r="I3" s="4" t="str">
        <f>VLOOKUP(A3,HOP!A:U,21,0)</f>
        <v>直采</v>
      </c>
    </row>
    <row r="4" s="4" customFormat="1" spans="1:9">
      <c r="A4" s="5">
        <v>999224293947799</v>
      </c>
      <c r="B4" s="6">
        <v>45110</v>
      </c>
      <c r="C4" s="6">
        <v>45114</v>
      </c>
      <c r="D4" s="4">
        <v>2704</v>
      </c>
      <c r="E4" s="4" t="str">
        <f>VLOOKUP(A4,HOP!A:L,12,0)</f>
        <v>2704.00</v>
      </c>
      <c r="F4" s="4" t="str">
        <f>VLOOKUP(A4,HOP!A:C,3,0)</f>
        <v>3395778</v>
      </c>
      <c r="G4" s="4">
        <f t="shared" si="0"/>
        <v>0</v>
      </c>
      <c r="H4" s="4" t="str">
        <f t="shared" si="1"/>
        <v>，3395778</v>
      </c>
      <c r="I4" s="4" t="str">
        <f>VLOOKUP(A4,HOP!A:U,21,0)</f>
        <v>直采</v>
      </c>
    </row>
    <row r="5" s="4" customFormat="1" spans="1:9">
      <c r="A5" s="5">
        <v>999224705626604</v>
      </c>
      <c r="B5" s="6">
        <v>45109</v>
      </c>
      <c r="C5" s="6">
        <v>45114</v>
      </c>
      <c r="D5" s="4">
        <v>3359</v>
      </c>
      <c r="E5" s="4" t="str">
        <f>VLOOKUP(A5,HOP!A:L,12,0)</f>
        <v>3359.00</v>
      </c>
      <c r="F5" s="4" t="str">
        <f>VLOOKUP(A5,HOP!A:C,3,0)</f>
        <v>3486648</v>
      </c>
      <c r="G5" s="4">
        <f t="shared" si="0"/>
        <v>0</v>
      </c>
      <c r="H5" s="4" t="str">
        <f t="shared" si="1"/>
        <v>，3486648</v>
      </c>
      <c r="I5" s="4" t="str">
        <f>VLOOKUP(A5,HOP!A:U,21,0)</f>
        <v>直采</v>
      </c>
    </row>
    <row r="6" s="4" customFormat="1" spans="1:9">
      <c r="A6" s="5">
        <v>24958357085</v>
      </c>
      <c r="B6" s="6">
        <v>45111</v>
      </c>
      <c r="C6" s="6">
        <v>45114</v>
      </c>
      <c r="D6" s="4">
        <v>2280</v>
      </c>
      <c r="E6" s="4" t="str">
        <f>VLOOKUP(A6,HOP!A:L,12,0)</f>
        <v>2280.00</v>
      </c>
      <c r="F6" s="4" t="str">
        <f>VLOOKUP(A6,HOP!A:C,3,0)</f>
        <v>3551424</v>
      </c>
      <c r="G6" s="4">
        <f t="shared" si="0"/>
        <v>0</v>
      </c>
      <c r="H6" s="4" t="str">
        <f t="shared" si="1"/>
        <v>，3551424</v>
      </c>
      <c r="I6" s="4" t="str">
        <f>VLOOKUP(A6,HOP!A:U,21,0)</f>
        <v>直采</v>
      </c>
    </row>
    <row r="7" s="4" customFormat="1" spans="1:9">
      <c r="A7" s="5">
        <v>999225016762546</v>
      </c>
      <c r="B7" s="6">
        <v>45112</v>
      </c>
      <c r="C7" s="6">
        <v>45114</v>
      </c>
      <c r="D7" s="4">
        <v>1560</v>
      </c>
      <c r="E7" s="4" t="str">
        <f>VLOOKUP(A7,HOP!A:L,12,0)</f>
        <v>1560.00</v>
      </c>
      <c r="F7" s="4" t="str">
        <f>VLOOKUP(A7,HOP!A:C,3,0)</f>
        <v>3565439</v>
      </c>
      <c r="G7" s="4">
        <f t="shared" si="0"/>
        <v>0</v>
      </c>
      <c r="H7" s="4" t="str">
        <f t="shared" si="1"/>
        <v>，3565439</v>
      </c>
      <c r="I7" s="4" t="str">
        <f>VLOOKUP(A7,HOP!A:U,21,0)</f>
        <v>直采</v>
      </c>
    </row>
    <row r="8" s="4" customFormat="1" spans="1:9">
      <c r="A8" s="5">
        <v>999225032936353</v>
      </c>
      <c r="B8" s="6">
        <v>45112</v>
      </c>
      <c r="C8" s="6">
        <v>45114</v>
      </c>
      <c r="D8" s="4">
        <v>1560</v>
      </c>
      <c r="E8" s="4" t="str">
        <f>VLOOKUP(A8,HOP!A:L,12,0)</f>
        <v>1560.00</v>
      </c>
      <c r="F8" s="4" t="str">
        <f>VLOOKUP(A8,HOP!A:C,3,0)</f>
        <v>3570822</v>
      </c>
      <c r="G8" s="4">
        <f t="shared" si="0"/>
        <v>0</v>
      </c>
      <c r="H8" s="4" t="str">
        <f t="shared" si="1"/>
        <v>，3570822</v>
      </c>
      <c r="I8" s="4" t="str">
        <f>VLOOKUP(A8,HOP!A:U,21,0)</f>
        <v>直采</v>
      </c>
    </row>
    <row r="9" s="4" customFormat="1" hidden="1" spans="1:10">
      <c r="A9" s="8" t="s">
        <v>72</v>
      </c>
      <c r="B9" s="6">
        <v>45113</v>
      </c>
      <c r="C9" s="6">
        <v>45114</v>
      </c>
      <c r="D9" s="4">
        <v>327</v>
      </c>
      <c r="E9" s="4">
        <v>327</v>
      </c>
      <c r="F9" s="9" t="s">
        <v>73</v>
      </c>
      <c r="G9" s="4">
        <f t="shared" si="0"/>
        <v>0</v>
      </c>
      <c r="H9" s="4" t="str">
        <f t="shared" si="1"/>
        <v>，202307032344090020</v>
      </c>
      <c r="I9" s="4" t="e">
        <f>VLOOKUP(A9,HOP!A:U,21,0)</f>
        <v>#N/A</v>
      </c>
      <c r="J9" s="4">
        <v>7.3</v>
      </c>
    </row>
    <row r="10" s="4" customFormat="1" hidden="1" spans="1:10">
      <c r="A10" s="8" t="s">
        <v>74</v>
      </c>
      <c r="B10" s="6">
        <v>45113</v>
      </c>
      <c r="C10" s="6">
        <v>45114</v>
      </c>
      <c r="D10" s="4">
        <v>610.4</v>
      </c>
      <c r="E10" s="4">
        <v>610.4</v>
      </c>
      <c r="F10" s="9" t="s">
        <v>75</v>
      </c>
      <c r="G10" s="4">
        <f t="shared" si="0"/>
        <v>0</v>
      </c>
      <c r="H10" s="4" t="str">
        <f t="shared" si="1"/>
        <v>，202307042101220020</v>
      </c>
      <c r="I10" s="4" t="e">
        <f>VLOOKUP(A10,HOP!A:U,21,0)</f>
        <v>#N/A</v>
      </c>
      <c r="J10" s="4">
        <v>7.4</v>
      </c>
    </row>
    <row r="11" s="4" customFormat="1" hidden="1" spans="1:10">
      <c r="A11" s="8" t="s">
        <v>76</v>
      </c>
      <c r="B11" s="6">
        <v>45113</v>
      </c>
      <c r="C11" s="6">
        <v>45114</v>
      </c>
      <c r="D11" s="4">
        <v>654</v>
      </c>
      <c r="E11" s="4">
        <v>654</v>
      </c>
      <c r="F11" s="9" t="s">
        <v>77</v>
      </c>
      <c r="G11" s="4">
        <f t="shared" si="0"/>
        <v>0</v>
      </c>
      <c r="H11" s="4" t="str">
        <f t="shared" si="1"/>
        <v>，202307050841380025</v>
      </c>
      <c r="I11" s="4" t="e">
        <f>VLOOKUP(A11,HOP!A:U,21,0)</f>
        <v>#N/A</v>
      </c>
      <c r="J11" s="4">
        <v>7.5</v>
      </c>
    </row>
    <row r="12" s="4" customFormat="1" hidden="1" spans="1:10">
      <c r="A12" s="8" t="s">
        <v>78</v>
      </c>
      <c r="B12" s="6">
        <v>45113</v>
      </c>
      <c r="C12" s="6">
        <v>45114</v>
      </c>
      <c r="D12" s="4">
        <v>1220.8</v>
      </c>
      <c r="E12" s="4">
        <v>1220.8</v>
      </c>
      <c r="F12" s="9" t="s">
        <v>79</v>
      </c>
      <c r="G12" s="4">
        <f t="shared" si="0"/>
        <v>0</v>
      </c>
      <c r="H12" s="4" t="str">
        <f t="shared" si="1"/>
        <v>，202307051744140077</v>
      </c>
      <c r="I12" s="4" t="e">
        <f>VLOOKUP(A12,HOP!A:U,21,0)</f>
        <v>#N/A</v>
      </c>
      <c r="J12" s="4">
        <v>7.5</v>
      </c>
    </row>
    <row r="14" spans="4:4">
      <c r="D14" s="4">
        <f>SUM(D2:D13)</f>
        <v>18121.2</v>
      </c>
    </row>
    <row r="20" spans="1:4">
      <c r="A20" s="4" t="s">
        <v>80</v>
      </c>
      <c r="C20" s="4">
        <v>15309</v>
      </c>
      <c r="D20" s="4">
        <v>16650.49</v>
      </c>
    </row>
    <row r="21" spans="1:4">
      <c r="A21" s="4" t="s">
        <v>81</v>
      </c>
      <c r="C21" s="4">
        <v>2812.2</v>
      </c>
      <c r="D21" s="4">
        <v>3058.62</v>
      </c>
    </row>
    <row r="22" spans="1:4">
      <c r="A22" s="4" t="s">
        <v>82</v>
      </c>
      <c r="C22" s="4">
        <f>SUBTOTAL(9,C20:C21)</f>
        <v>18121.2</v>
      </c>
      <c r="D22" s="4">
        <f>SUBTOTAL(9,D20:D21)</f>
        <v>19709.11</v>
      </c>
    </row>
    <row r="23" spans="1:1">
      <c r="A23" s="4" t="s">
        <v>83</v>
      </c>
    </row>
  </sheetData>
  <autoFilter ref="A1:XFD14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F40" sqref="F40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3">
        <v>999225032936353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3">
        <v>999225016762546</v>
      </c>
      <c r="B3" s="1" t="s">
        <v>121</v>
      </c>
      <c r="C3" s="1" t="s">
        <v>122</v>
      </c>
      <c r="D3" s="1" t="s">
        <v>105</v>
      </c>
      <c r="E3" s="1" t="s">
        <v>123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110</v>
      </c>
      <c r="L3" s="1" t="s">
        <v>110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124</v>
      </c>
      <c r="S3" s="1" t="s">
        <v>117</v>
      </c>
      <c r="T3" s="1" t="s">
        <v>118</v>
      </c>
      <c r="U3" s="1" t="s">
        <v>119</v>
      </c>
      <c r="V3" s="1" t="s">
        <v>120</v>
      </c>
    </row>
    <row r="4" s="1" customFormat="1" spans="1:22">
      <c r="A4" s="3">
        <v>24958357085</v>
      </c>
      <c r="B4" s="1" t="s">
        <v>125</v>
      </c>
      <c r="C4" s="1" t="s">
        <v>126</v>
      </c>
      <c r="D4" s="1" t="s">
        <v>105</v>
      </c>
      <c r="E4" s="1" t="s">
        <v>127</v>
      </c>
      <c r="F4" s="1" t="s">
        <v>128</v>
      </c>
      <c r="G4" s="1" t="s">
        <v>108</v>
      </c>
      <c r="H4" s="1" t="s">
        <v>109</v>
      </c>
      <c r="I4" s="1" t="s">
        <v>129</v>
      </c>
      <c r="J4" s="1" t="s">
        <v>111</v>
      </c>
      <c r="K4" s="1" t="s">
        <v>129</v>
      </c>
      <c r="L4" s="1" t="s">
        <v>129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130</v>
      </c>
      <c r="S4" s="1" t="s">
        <v>117</v>
      </c>
      <c r="T4" s="1" t="s">
        <v>118</v>
      </c>
      <c r="U4" s="1" t="s">
        <v>119</v>
      </c>
      <c r="V4" s="1" t="s">
        <v>120</v>
      </c>
    </row>
    <row r="5" s="1" customFormat="1" spans="1:22">
      <c r="A5" s="3">
        <v>999224705626604</v>
      </c>
      <c r="B5" s="1" t="s">
        <v>131</v>
      </c>
      <c r="C5" s="1" t="s">
        <v>132</v>
      </c>
      <c r="D5" s="1" t="s">
        <v>133</v>
      </c>
      <c r="E5" s="1" t="s">
        <v>134</v>
      </c>
      <c r="F5" s="1" t="s">
        <v>135</v>
      </c>
      <c r="G5" s="1" t="s">
        <v>108</v>
      </c>
      <c r="H5" s="1" t="s">
        <v>109</v>
      </c>
      <c r="I5" s="1" t="s">
        <v>136</v>
      </c>
      <c r="J5" s="1" t="s">
        <v>111</v>
      </c>
      <c r="K5" s="1" t="s">
        <v>136</v>
      </c>
      <c r="L5" s="1" t="s">
        <v>136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137</v>
      </c>
      <c r="S5" s="1" t="s">
        <v>117</v>
      </c>
      <c r="T5" s="1" t="s">
        <v>118</v>
      </c>
      <c r="U5" s="1" t="s">
        <v>119</v>
      </c>
      <c r="V5" s="1" t="s">
        <v>120</v>
      </c>
    </row>
    <row r="6" s="1" customFormat="1" spans="1:22">
      <c r="A6" s="3">
        <v>999224293947799</v>
      </c>
      <c r="B6" s="1" t="s">
        <v>138</v>
      </c>
      <c r="C6" s="1" t="s">
        <v>139</v>
      </c>
      <c r="D6" s="1" t="s">
        <v>133</v>
      </c>
      <c r="E6" s="1" t="s">
        <v>140</v>
      </c>
      <c r="F6" s="1" t="s">
        <v>141</v>
      </c>
      <c r="G6" s="1" t="s">
        <v>108</v>
      </c>
      <c r="H6" s="1" t="s">
        <v>109</v>
      </c>
      <c r="I6" s="1" t="s">
        <v>142</v>
      </c>
      <c r="J6" s="1" t="s">
        <v>111</v>
      </c>
      <c r="K6" s="1" t="s">
        <v>142</v>
      </c>
      <c r="L6" s="1" t="s">
        <v>142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143</v>
      </c>
      <c r="S6" s="1" t="s">
        <v>117</v>
      </c>
      <c r="T6" s="1" t="s">
        <v>118</v>
      </c>
      <c r="U6" s="1" t="s">
        <v>119</v>
      </c>
      <c r="V6" s="1" t="s">
        <v>120</v>
      </c>
    </row>
    <row r="7" s="1" customFormat="1" spans="1:22">
      <c r="A7" s="3">
        <v>999224001194861</v>
      </c>
      <c r="B7" s="1" t="s">
        <v>144</v>
      </c>
      <c r="C7" s="1" t="s">
        <v>145</v>
      </c>
      <c r="D7" s="1" t="s">
        <v>133</v>
      </c>
      <c r="E7" s="1" t="s">
        <v>146</v>
      </c>
      <c r="F7" s="1" t="s">
        <v>141</v>
      </c>
      <c r="G7" s="1" t="s">
        <v>108</v>
      </c>
      <c r="H7" s="1" t="s">
        <v>109</v>
      </c>
      <c r="I7" s="1" t="s">
        <v>147</v>
      </c>
      <c r="J7" s="1" t="s">
        <v>111</v>
      </c>
      <c r="K7" s="1" t="s">
        <v>147</v>
      </c>
      <c r="L7" s="1" t="s">
        <v>147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148</v>
      </c>
      <c r="S7" s="1" t="s">
        <v>117</v>
      </c>
      <c r="T7" s="1" t="s">
        <v>118</v>
      </c>
      <c r="U7" s="1" t="s">
        <v>119</v>
      </c>
      <c r="V7" s="1" t="s">
        <v>120</v>
      </c>
    </row>
    <row r="8" s="1" customFormat="1" spans="1:22">
      <c r="A8" s="3">
        <v>999223729690941</v>
      </c>
      <c r="B8" s="1" t="s">
        <v>149</v>
      </c>
      <c r="C8" s="1" t="s">
        <v>150</v>
      </c>
      <c r="D8" s="1" t="s">
        <v>133</v>
      </c>
      <c r="E8" s="1" t="s">
        <v>151</v>
      </c>
      <c r="F8" s="1" t="s">
        <v>107</v>
      </c>
      <c r="G8" s="1" t="s">
        <v>108</v>
      </c>
      <c r="H8" s="1" t="s">
        <v>109</v>
      </c>
      <c r="I8" s="1" t="s">
        <v>152</v>
      </c>
      <c r="J8" s="1" t="s">
        <v>111</v>
      </c>
      <c r="K8" s="1" t="s">
        <v>152</v>
      </c>
      <c r="L8" s="1" t="s">
        <v>152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153</v>
      </c>
      <c r="S8" s="1" t="s">
        <v>117</v>
      </c>
      <c r="T8" s="1" t="s">
        <v>118</v>
      </c>
      <c r="U8" s="1" t="s">
        <v>119</v>
      </c>
      <c r="V8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2023-07-22T02:15:02Z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