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<sst xmlns="http://schemas.openxmlformats.org/spreadsheetml/2006/main" count="189" uniqueCount="120">
  <si>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</si>
  <si>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</si>
  <si>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</si>
  <si>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</si>
  <si>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</si>
  <si>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</si>
  <si>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</si>
  <si>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</si>
  <si>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</si>
  <si>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</si>
  <si>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</si>
  <si>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</si>
  <si>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</si>
  <si>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</si>
  <si>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</si>
  <si>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</si>
  <si>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</si>
  <si>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</si>
  <si>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</si>
  <si>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</si>
  <si>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</si>
  <si>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</si>
  <si>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</si>
  <si>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</si>
  <si>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</si>
  <si>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999224342549205	</t>
  </si>
  <si>
    <t>Ctrip</t>
  </si>
  <si>
    <t>正常</t>
  </si>
  <si>
    <t>[曼谷]曼谷 SO/ 酒店(SO Bangkok)(40721609)</t>
  </si>
  <si>
    <t>so舒适房&lt;2人入住&gt;&lt;不退款&gt;&lt;早餐&gt;</t>
  </si>
  <si>
    <t>USD</t>
  </si>
  <si>
    <t>SANG-AH/LEE</t>
  </si>
  <si>
    <t>CA5326230722USD</t>
  </si>
  <si>
    <t>未提现</t>
  </si>
  <si>
    <t>携程开票</t>
  </si>
  <si>
    <t xml:space="preserve">3405605	</t>
  </si>
  <si>
    <t xml:space="preserve">933317	</t>
  </si>
  <si>
    <t xml:space="preserve">999225027351272	</t>
  </si>
  <si>
    <t>[曼谷]曼谷大使酒店(Ambassador Hotel Bangkok)(37214186)</t>
  </si>
  <si>
    <t>标准房(主翼)&lt;2人入住&gt;&lt;不退款&gt;</t>
  </si>
  <si>
    <t>DO/GITAK</t>
  </si>
  <si>
    <t xml:space="preserve">3569395	</t>
  </si>
  <si>
    <t xml:space="preserve">BK077057	</t>
  </si>
  <si>
    <t xml:space="preserve">999225384148006	</t>
  </si>
  <si>
    <t>[希登梅多斯]The Welk by Vacation Club Rentals(40018981)</t>
  </si>
  <si>
    <t>1卧绿色别墅（带按摩浴缸）&lt;2人入住&gt;&lt;不退款&gt;</t>
  </si>
  <si>
    <t>Chen/Richard YZ</t>
  </si>
  <si>
    <t xml:space="preserve">3647003	</t>
  </si>
  <si>
    <t xml:space="preserve">134358643	</t>
  </si>
  <si>
    <t xml:space="preserve">999225386114162	</t>
  </si>
  <si>
    <t>[象岛]象岛德华酒店(The Dewa Koh Chang)(44793520)</t>
  </si>
  <si>
    <t>别墅&lt;2人入住&gt;&lt;不退款&gt;&lt;早餐&gt;</t>
  </si>
  <si>
    <t>Liu/Xiang,GUO/LEI</t>
  </si>
  <si>
    <t xml:space="preserve">3647591	</t>
  </si>
  <si>
    <t xml:space="preserve">-49561478	</t>
  </si>
  <si>
    <t>,</t>
  </si>
  <si>
    <t>USD1127.38</t>
  </si>
  <si>
    <t>A230722093809911</t>
  </si>
  <si>
    <t>A230722093909911</t>
  </si>
  <si>
    <t>USD / HKD 当前参考汇率: 7.8178</t>
  </si>
  <si>
    <t>总计：1127.38 USD/
8813.63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</si>
  <si>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</si>
  <si>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</si>
  <si>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</si>
  <si>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</si>
  <si>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</si>
  <si>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</si>
  <si>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</si>
  <si>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</si>
  <si>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</si>
  <si>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</si>
  <si>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</si>
  <si>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</si>
  <si>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</si>
  <si>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</si>
  <si>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</si>
  <si>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</si>
  <si>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</si>
  <si>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</si>
  <si>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</si>
  <si>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2023-07-17</t>
  </si>
  <si>
    <t>3647591</t>
  </si>
  <si>
    <t>象岛德华酒店</t>
  </si>
  <si>
    <t>Liu Xiang,GUO LEI</t>
  </si>
  <si>
    <t>2023-07-18</t>
  </si>
  <si>
    <t>2023-07-19</t>
  </si>
  <si>
    <t>退房日周结</t>
  </si>
  <si>
    <t>871.88</t>
  </si>
  <si>
    <t>121.74</t>
  </si>
  <si>
    <t>0</t>
  </si>
  <si>
    <t>0.00</t>
  </si>
  <si>
    <t>携程盛景国际直连</t>
  </si>
  <si>
    <t>01.010677</t>
  </si>
  <si>
    <t>2023-07-17 15:58:36</t>
  </si>
  <si>
    <t>否</t>
  </si>
  <si>
    <t>汇智国际旅游发展有限公司</t>
  </si>
  <si>
    <t>直连</t>
  </si>
  <si>
    <t>泰国</t>
  </si>
  <si>
    <t>3647003</t>
  </si>
  <si>
    <t>The Welk by Vacation Club Rentals</t>
  </si>
  <si>
    <t>Chen Richard YZ</t>
  </si>
  <si>
    <t>4372.85</t>
  </si>
  <si>
    <t>610.58</t>
  </si>
  <si>
    <t>2023-07-17 13:45:49</t>
  </si>
  <si>
    <t>美国</t>
  </si>
  <si>
    <t>2023-06-29</t>
  </si>
  <si>
    <t>3569395</t>
  </si>
  <si>
    <t>曼谷大使酒店</t>
  </si>
  <si>
    <t>DO GITAK</t>
  </si>
  <si>
    <t>240.02</t>
  </si>
  <si>
    <t>33.06</t>
  </si>
  <si>
    <t>2023-06-29 19:02:08</t>
  </si>
  <si>
    <t>直采</t>
  </si>
  <si>
    <t>2023-05-22</t>
  </si>
  <si>
    <t>3405605</t>
  </si>
  <si>
    <t>曼谷 SO/ 酒店</t>
  </si>
  <si>
    <t>SANG-AH LEE</t>
  </si>
  <si>
    <t>2545.04</t>
  </si>
  <si>
    <t>362.00</t>
  </si>
  <si>
    <t>2023-06-15 19:29:28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</si>
</sst>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15875</xdr:colOff>
      <xdr:row>6</xdr:row>
      <xdr:rowOff>15240</xdr:rowOff>
    </xdr:from>
    <xdr:to>
      <xdr:col>19</xdr:col>
      <xdr:colOff>427355</xdr:colOff>
      <xdr:row>38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9675" y="1112520"/>
          <a:ext cx="10012680" cy="5974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workbookViewId="0">
      <selection activeCell="A1" sqref="$A1:$XFD1048576"/>
    </sheetView>
  </sheetViews>
  <sheetFormatPr defaultColWidth="10" defaultRowHeight="14.4" outlineLevelRow="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45124</v>
      </c>
      <c r="G2" s="6">
        <v>45126</v>
      </c>
      <c r="H2" s="4">
        <v>1</v>
      </c>
      <c r="I2" s="4">
        <v>2</v>
      </c>
      <c r="J2" s="4">
        <v>2</v>
      </c>
      <c r="K2" s="4" t="s">
        <v>30</v>
      </c>
      <c r="L2" s="4">
        <v>362</v>
      </c>
      <c r="M2" s="4">
        <v>362</v>
      </c>
      <c r="N2" s="4" t="s">
        <v>31</v>
      </c>
      <c r="O2" s="4" t="s">
        <v>32</v>
      </c>
      <c r="P2" s="4" t="s">
        <v>33</v>
      </c>
      <c r="Q2" s="4">
        <v>0</v>
      </c>
      <c r="R2" s="7">
        <v>45068</v>
      </c>
      <c r="S2" s="6">
        <v>45129</v>
      </c>
      <c r="T2" s="4" t="s">
        <v>34</v>
      </c>
      <c r="U2" s="4">
        <v>362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45125</v>
      </c>
      <c r="G3" s="6">
        <v>45126</v>
      </c>
      <c r="H3" s="4">
        <v>1</v>
      </c>
      <c r="I3" s="4">
        <v>1</v>
      </c>
      <c r="J3" s="4">
        <v>1</v>
      </c>
      <c r="K3" s="4" t="s">
        <v>30</v>
      </c>
      <c r="L3" s="4">
        <v>33.06</v>
      </c>
      <c r="M3" s="4">
        <v>33.06</v>
      </c>
      <c r="N3" s="4" t="s">
        <v>40</v>
      </c>
      <c r="O3" s="4" t="s">
        <v>32</v>
      </c>
      <c r="P3" s="4" t="s">
        <v>33</v>
      </c>
      <c r="Q3" s="4">
        <v>0</v>
      </c>
      <c r="R3" s="7">
        <v>45106</v>
      </c>
      <c r="S3" s="6">
        <v>45129</v>
      </c>
      <c r="T3" s="4" t="s">
        <v>34</v>
      </c>
      <c r="U3" s="4">
        <v>33.06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45124</v>
      </c>
      <c r="G4" s="6">
        <v>45126</v>
      </c>
      <c r="H4" s="4">
        <v>1</v>
      </c>
      <c r="I4" s="4">
        <v>2</v>
      </c>
      <c r="J4" s="4">
        <v>2</v>
      </c>
      <c r="K4" s="4" t="s">
        <v>30</v>
      </c>
      <c r="L4" s="4">
        <v>610.58</v>
      </c>
      <c r="M4" s="4">
        <v>610.58</v>
      </c>
      <c r="N4" s="4" t="s">
        <v>46</v>
      </c>
      <c r="O4" s="4" t="s">
        <v>32</v>
      </c>
      <c r="P4" s="4" t="s">
        <v>33</v>
      </c>
      <c r="Q4" s="4">
        <v>0</v>
      </c>
      <c r="R4" s="7">
        <v>45124</v>
      </c>
      <c r="S4" s="6">
        <v>45129</v>
      </c>
      <c r="T4" s="4" t="s">
        <v>34</v>
      </c>
      <c r="U4" s="4">
        <v>610.58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6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45125</v>
      </c>
      <c r="G5" s="6">
        <v>45126</v>
      </c>
      <c r="H5" s="4">
        <v>2</v>
      </c>
      <c r="I5" s="4">
        <v>1</v>
      </c>
      <c r="J5" s="4">
        <v>2</v>
      </c>
      <c r="K5" s="4" t="s">
        <v>30</v>
      </c>
      <c r="L5" s="4">
        <v>121.74</v>
      </c>
      <c r="M5" s="4">
        <v>121.74</v>
      </c>
      <c r="N5" s="4" t="s">
        <v>52</v>
      </c>
      <c r="O5" s="4" t="s">
        <v>32</v>
      </c>
      <c r="P5" s="4" t="s">
        <v>33</v>
      </c>
      <c r="Q5" s="4">
        <v>0</v>
      </c>
      <c r="R5" s="7">
        <v>45124.0000115741</v>
      </c>
      <c r="S5" s="6">
        <v>45129</v>
      </c>
      <c r="T5" s="4" t="s">
        <v>34</v>
      </c>
      <c r="U5" s="4">
        <v>121.74</v>
      </c>
      <c r="V5" s="4">
        <v>0</v>
      </c>
      <c r="W5" s="4">
        <v>0</v>
      </c>
      <c r="X5" s="4" t="s">
        <v>53</v>
      </c>
      <c r="Y5" s="4">
        <v>-49561476</v>
      </c>
      <c r="Z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B17" sqref="B17"/>
    </sheetView>
  </sheetViews>
  <sheetFormatPr defaultColWidth="10" defaultRowHeight="14.4"/>
  <cols>
    <col min="1" max="1" width="12.8888888888889" style="4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999224342549205</v>
      </c>
      <c r="B2" s="6">
        <v>45124</v>
      </c>
      <c r="C2" s="6">
        <v>45126</v>
      </c>
      <c r="D2" s="4">
        <v>362</v>
      </c>
      <c r="E2" s="4" t="str">
        <f>VLOOKUP(A2,HOP!A:L,12,0)</f>
        <v>362.00</v>
      </c>
      <c r="F2" s="4" t="str">
        <f>VLOOKUP(A2,HOP!A:C,3,0)</f>
        <v>3405605</v>
      </c>
      <c r="G2" s="4">
        <f>D2-E2</f>
        <v>0</v>
      </c>
      <c r="H2" s="4" t="str">
        <f>$H$1&amp;F2</f>
        <v>,3405605</v>
      </c>
      <c r="I2" s="4" t="str">
        <f>VLOOKUP(A2,HOP!A:U,21,0)</f>
        <v>直采</v>
      </c>
    </row>
    <row r="3" s="4" customFormat="1" spans="1:9">
      <c r="A3" s="5">
        <v>999225027351272</v>
      </c>
      <c r="B3" s="6">
        <v>45125</v>
      </c>
      <c r="C3" s="6">
        <v>45126</v>
      </c>
      <c r="D3" s="4">
        <v>33.06</v>
      </c>
      <c r="E3" s="4" t="str">
        <f>VLOOKUP(A3,HOP!A:L,12,0)</f>
        <v>33.06</v>
      </c>
      <c r="F3" s="4" t="str">
        <f>VLOOKUP(A3,HOP!A:C,3,0)</f>
        <v>3569395</v>
      </c>
      <c r="G3" s="4">
        <f>D3-E3</f>
        <v>0</v>
      </c>
      <c r="H3" s="4" t="str">
        <f>$H$1&amp;F3</f>
        <v>,3569395</v>
      </c>
      <c r="I3" s="4" t="str">
        <f>VLOOKUP(A3,HOP!A:U,21,0)</f>
        <v>直采</v>
      </c>
    </row>
    <row r="4" s="4" customFormat="1" spans="1:9">
      <c r="A4" s="5">
        <v>999225384148006</v>
      </c>
      <c r="B4" s="6">
        <v>45124</v>
      </c>
      <c r="C4" s="6">
        <v>45126</v>
      </c>
      <c r="D4" s="4">
        <v>610.58</v>
      </c>
      <c r="E4" s="4" t="str">
        <f>VLOOKUP(A4,HOP!A:L,12,0)</f>
        <v>610.58</v>
      </c>
      <c r="F4" s="4" t="str">
        <f>VLOOKUP(A4,HOP!A:C,3,0)</f>
        <v>3647003</v>
      </c>
      <c r="G4" s="4">
        <f>D4-E4</f>
        <v>0</v>
      </c>
      <c r="H4" s="4" t="str">
        <f>$H$1&amp;F4</f>
        <v>,3647003</v>
      </c>
      <c r="I4" s="4" t="str">
        <f>VLOOKUP(A4,HOP!A:U,21,0)</f>
        <v>直连</v>
      </c>
    </row>
    <row r="5" s="4" customFormat="1" spans="1:9">
      <c r="A5" s="5">
        <v>999225386114162</v>
      </c>
      <c r="B5" s="6">
        <v>45125</v>
      </c>
      <c r="C5" s="6">
        <v>45126</v>
      </c>
      <c r="D5" s="4">
        <v>121.74</v>
      </c>
      <c r="E5" s="4" t="str">
        <f>VLOOKUP(A5,HOP!A:L,12,0)</f>
        <v>121.74</v>
      </c>
      <c r="F5" s="4" t="str">
        <f>VLOOKUP(A5,HOP!A:C,3,0)</f>
        <v>3647591</v>
      </c>
      <c r="G5" s="4">
        <f>D5-E5</f>
        <v>0</v>
      </c>
      <c r="H5" s="4" t="str">
        <f>$H$1&amp;F5</f>
        <v>,3647591</v>
      </c>
      <c r="I5" s="4" t="str">
        <f>VLOOKUP(A5,HOP!A:U,21,0)</f>
        <v>直连</v>
      </c>
    </row>
    <row r="7" spans="4:4">
      <c r="D7" s="4">
        <f>SUM(D2:D6)</f>
        <v>1127.38</v>
      </c>
    </row>
    <row r="8" spans="4:4">
      <c r="D8" s="4" t="s">
        <v>56</v>
      </c>
    </row>
    <row r="10" spans="1:3">
      <c r="A10" s="4" t="s">
        <v>57</v>
      </c>
      <c r="B10" s="4">
        <v>732.32</v>
      </c>
      <c r="C10" s="4">
        <v>5725.13</v>
      </c>
    </row>
    <row r="11" spans="1:3">
      <c r="A11" s="4" t="s">
        <v>58</v>
      </c>
      <c r="B11" s="4">
        <v>395.06</v>
      </c>
      <c r="C11" s="4">
        <v>3088.5</v>
      </c>
    </row>
    <row r="12" spans="1:3">
      <c r="A12" s="4" t="s">
        <v>59</v>
      </c>
      <c r="B12" s="4">
        <f>SUM(B10:B11)</f>
        <v>1127.38</v>
      </c>
      <c r="C12" s="4">
        <f>SUM(C10:C11)</f>
        <v>8813.63</v>
      </c>
    </row>
    <row r="13" spans="1:1">
      <c r="A13" s="4" t="s">
        <v>60</v>
      </c>
    </row>
  </sheetData>
  <autoFilter ref="A1:X5">
    <extLst/>
  </autoFilter>
  <conditionalFormatting sqref="A1:A13 A15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0" sqref="$A10:$XFD10"/>
    </sheetView>
  </sheetViews>
  <sheetFormatPr defaultColWidth="8.88888888888889" defaultRowHeight="13.2" outlineLevelRow="4"/>
  <cols>
    <col min="1" max="1" width="12.8888888888889" style="1"/>
    <col min="2" max="16383" width="8.88888888888889" style="1"/>
  </cols>
  <sheetData>
    <row r="1" s="1" customFormat="1" spans="1:22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3">
        <v>999225386114162</v>
      </c>
      <c r="B2" s="1" t="s">
        <v>80</v>
      </c>
      <c r="C2" s="1" t="s">
        <v>81</v>
      </c>
      <c r="D2" s="1" t="s">
        <v>82</v>
      </c>
      <c r="E2" s="1" t="s">
        <v>83</v>
      </c>
      <c r="F2" s="1" t="s">
        <v>84</v>
      </c>
      <c r="G2" s="1" t="s">
        <v>85</v>
      </c>
      <c r="H2" s="1" t="s">
        <v>86</v>
      </c>
      <c r="I2" s="1" t="s">
        <v>87</v>
      </c>
      <c r="J2" s="1" t="s">
        <v>30</v>
      </c>
      <c r="K2" s="1" t="s">
        <v>88</v>
      </c>
      <c r="L2" s="1" t="s">
        <v>88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 t="s">
        <v>97</v>
      </c>
    </row>
    <row r="3" s="1" customFormat="1" spans="1:22">
      <c r="A3" s="3">
        <v>999225384148006</v>
      </c>
      <c r="B3" s="1" t="s">
        <v>80</v>
      </c>
      <c r="C3" s="1" t="s">
        <v>98</v>
      </c>
      <c r="D3" s="1" t="s">
        <v>99</v>
      </c>
      <c r="E3" s="1" t="s">
        <v>100</v>
      </c>
      <c r="F3" s="1" t="s">
        <v>80</v>
      </c>
      <c r="G3" s="1" t="s">
        <v>85</v>
      </c>
      <c r="H3" s="1" t="s">
        <v>86</v>
      </c>
      <c r="I3" s="1" t="s">
        <v>101</v>
      </c>
      <c r="J3" s="1" t="s">
        <v>30</v>
      </c>
      <c r="K3" s="1" t="s">
        <v>102</v>
      </c>
      <c r="L3" s="1" t="s">
        <v>102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103</v>
      </c>
      <c r="S3" s="1" t="s">
        <v>94</v>
      </c>
      <c r="T3" s="1" t="s">
        <v>95</v>
      </c>
      <c r="U3" s="1" t="s">
        <v>96</v>
      </c>
      <c r="V3" s="1" t="s">
        <v>104</v>
      </c>
    </row>
    <row r="4" s="1" customFormat="1" spans="1:22">
      <c r="A4" s="3">
        <v>999225027351272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84</v>
      </c>
      <c r="G4" s="1" t="s">
        <v>85</v>
      </c>
      <c r="H4" s="1" t="s">
        <v>86</v>
      </c>
      <c r="I4" s="1" t="s">
        <v>109</v>
      </c>
      <c r="J4" s="1" t="s">
        <v>30</v>
      </c>
      <c r="K4" s="1" t="s">
        <v>110</v>
      </c>
      <c r="L4" s="1" t="s">
        <v>110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111</v>
      </c>
      <c r="S4" s="1" t="s">
        <v>94</v>
      </c>
      <c r="T4" s="1" t="s">
        <v>95</v>
      </c>
      <c r="U4" s="1" t="s">
        <v>112</v>
      </c>
      <c r="V4" s="1" t="s">
        <v>97</v>
      </c>
    </row>
    <row r="5" s="1" customFormat="1" spans="1:22">
      <c r="A5" s="3">
        <v>999224342549205</v>
      </c>
      <c r="B5" s="1" t="s">
        <v>113</v>
      </c>
      <c r="C5" s="1" t="s">
        <v>114</v>
      </c>
      <c r="D5" s="1" t="s">
        <v>115</v>
      </c>
      <c r="E5" s="1" t="s">
        <v>116</v>
      </c>
      <c r="F5" s="1" t="s">
        <v>80</v>
      </c>
      <c r="G5" s="1" t="s">
        <v>85</v>
      </c>
      <c r="H5" s="1" t="s">
        <v>86</v>
      </c>
      <c r="I5" s="1" t="s">
        <v>117</v>
      </c>
      <c r="J5" s="1" t="s">
        <v>30</v>
      </c>
      <c r="K5" s="1" t="s">
        <v>118</v>
      </c>
      <c r="L5" s="1" t="s">
        <v>118</v>
      </c>
      <c r="M5" s="1" t="s">
        <v>89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119</v>
      </c>
      <c r="S5" s="1" t="s">
        <v>94</v>
      </c>
      <c r="T5" s="1" t="s">
        <v>95</v>
      </c>
      <c r="U5" s="1" t="s">
        <v>112</v>
      </c>
      <c r="V5" s="1" t="s">
        <v>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2023-07-22T01:41:10Z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