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<sst xmlns="http://schemas.openxmlformats.org/spreadsheetml/2006/main" count="391" uniqueCount="166">
  <si>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</si>
  <si>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</si>
  <si>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</si>
  <si>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</si>
  <si>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</si>
  <si>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</si>
  <si>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</si>
  <si>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</si>
  <si>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</si>
  <si>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</si>
  <si>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</si>
  <si>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</si>
  <si>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</si>
  <si>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</si>
  <si>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</si>
  <si>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</si>
  <si>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</si>
  <si>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</si>
  <si>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</si>
  <si>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</si>
  <si>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</si>
  <si>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</si>
  <si>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</si>
  <si>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</si>
  <si>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</si>
  <si>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999224870521051	</t>
  </si>
  <si>
    <t>Ctrip</t>
  </si>
  <si>
    <t>正常</t>
  </si>
  <si>
    <t>[大连]全季酒店(大连星海公园店)(68605698)</t>
  </si>
  <si>
    <t>大床房&lt;至多8间&gt;&lt;2人入住&gt;</t>
  </si>
  <si>
    <t>CNY</t>
  </si>
  <si>
    <t>金洁</t>
  </si>
  <si>
    <t>CA13744230723CNY</t>
  </si>
  <si>
    <t>未提现</t>
  </si>
  <si>
    <t>携程开票</t>
  </si>
  <si>
    <t xml:space="preserve">3529286	</t>
  </si>
  <si>
    <t xml:space="preserve">R8000313119986422001	</t>
  </si>
  <si>
    <t xml:space="preserve">999224976397528	</t>
  </si>
  <si>
    <t>[青岛]全季酒店(青岛五四广场香港中路酒店)(80244309)</t>
  </si>
  <si>
    <t>高级大床房&lt;至多8间&gt;&lt;2人入住&gt;</t>
  </si>
  <si>
    <t>潘瀚洋</t>
  </si>
  <si>
    <t xml:space="preserve">3555767	</t>
  </si>
  <si>
    <t xml:space="preserve">R2660714120523214001	</t>
  </si>
  <si>
    <t>取消</t>
  </si>
  <si>
    <t xml:space="preserve">999225109096454	</t>
  </si>
  <si>
    <t>[成都]德馨客栈(成都骡马市地铁站店)(76295682)</t>
  </si>
  <si>
    <t>经济单人间&lt;2人入住&gt;</t>
  </si>
  <si>
    <t>代欣怡</t>
  </si>
  <si>
    <t xml:space="preserve">3589189	</t>
  </si>
  <si>
    <t xml:space="preserve">1234	</t>
  </si>
  <si>
    <t xml:space="preserve">999225138883511	</t>
  </si>
  <si>
    <t>经济标间&lt;2人入住&gt;</t>
  </si>
  <si>
    <t>王建林</t>
  </si>
  <si>
    <t xml:space="preserve">3596663	</t>
  </si>
  <si>
    <t xml:space="preserve">999224957533297	</t>
  </si>
  <si>
    <t>[淄博]全季酒店（淄博金晶大道店）(93876739)</t>
  </si>
  <si>
    <t>商务大床房&lt;至多8间&gt;&lt;2人入住&gt;</t>
  </si>
  <si>
    <t>曹逸飞</t>
  </si>
  <si>
    <t>CA13744230724CNY</t>
  </si>
  <si>
    <t xml:space="preserve">3551088	</t>
  </si>
  <si>
    <t xml:space="preserve">R9003810120427557001	</t>
  </si>
  <si>
    <t xml:space="preserve">999224969370699	</t>
  </si>
  <si>
    <t>[香港]香港富豪东方酒店(Regal Oriental Hotel)(105479964)</t>
  </si>
  <si>
    <t>高级客房&lt;至多8间&gt;&lt;2人入住&gt;</t>
  </si>
  <si>
    <t>SONG/INKEUN,JANG/WANUK</t>
  </si>
  <si>
    <t xml:space="preserve">3553677	</t>
  </si>
  <si>
    <t xml:space="preserve">	</t>
  </si>
  <si>
    <t xml:space="preserve">999224973079630	</t>
  </si>
  <si>
    <t>唐皓月</t>
  </si>
  <si>
    <t xml:space="preserve">3554455	</t>
  </si>
  <si>
    <t xml:space="preserve">R9003810120505380001	</t>
  </si>
  <si>
    <t xml:space="preserve">999225143032556	</t>
  </si>
  <si>
    <t>[广州]盈丰源酒店(广州江南西仲恺学院店)(80247590)</t>
  </si>
  <si>
    <t>标准单人房&lt;2人入住&gt;</t>
  </si>
  <si>
    <t>叶文用</t>
  </si>
  <si>
    <t xml:space="preserve">3597022	</t>
  </si>
  <si>
    <t xml:space="preserve">118	</t>
  </si>
  <si>
    <t xml:space="preserve">999225162845781	</t>
  </si>
  <si>
    <t>[普洱]锦江之星品尚(普洱振兴大道店)(91108846)</t>
  </si>
  <si>
    <t>商务房A&lt;至多8间&gt;&lt;2人入住&gt;</t>
  </si>
  <si>
    <t>张向蓉</t>
  </si>
  <si>
    <t xml:space="preserve">3601110	</t>
  </si>
  <si>
    <t xml:space="preserve">105458855164	</t>
  </si>
  <si>
    <t xml:space="preserve">999225176882131	</t>
  </si>
  <si>
    <t>[广州]广州珠江新城希尔顿欢朋酒店(85216788)</t>
  </si>
  <si>
    <t>豪华大床房&lt;至多8间&gt;&lt;2人入住&gt;&lt;早餐&gt;</t>
  </si>
  <si>
    <t>刘京改</t>
  </si>
  <si>
    <t xml:space="preserve">3604079	</t>
  </si>
  <si>
    <t xml:space="preserve">999225177057997	</t>
  </si>
  <si>
    <t>[佛山]维也纳国际酒店（佛山顺德美的总部店）(80251161)</t>
  </si>
  <si>
    <t>亲子大床房&lt;2人入住&gt;</t>
  </si>
  <si>
    <t>梁健瑜</t>
  </si>
  <si>
    <t xml:space="preserve">3604101	</t>
  </si>
  <si>
    <t xml:space="preserve">105460994904	</t>
  </si>
  <si>
    <t>，</t>
  </si>
  <si>
    <t xml:space="preserve"> 3621 CNY</t>
  </si>
  <si>
    <t>A230724092702481</t>
  </si>
  <si>
    <t>总计：3621元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</si>
  <si>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</si>
  <si>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</si>
  <si>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</si>
  <si>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</si>
  <si>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</si>
  <si>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</si>
  <si>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</si>
  <si>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</si>
  <si>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</si>
  <si>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</si>
  <si>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</si>
  <si>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</si>
  <si>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</si>
  <si>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</si>
  <si>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</si>
  <si>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</si>
  <si>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</si>
  <si>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</si>
  <si>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</si>
  <si>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2023-07-07</t>
  </si>
  <si>
    <t>3604101</t>
  </si>
  <si>
    <t>维也纳国际酒店（佛山顺德美的总部店）</t>
  </si>
  <si>
    <t>2023-07-08</t>
  </si>
  <si>
    <t>2023-07-09</t>
  </si>
  <si>
    <t>退房日月结</t>
  </si>
  <si>
    <t>357.00</t>
  </si>
  <si>
    <t>RMB</t>
  </si>
  <si>
    <t>0</t>
  </si>
  <si>
    <t>0.00</t>
  </si>
  <si>
    <t>携程汇登国内直连</t>
  </si>
  <si>
    <t>01.011264</t>
  </si>
  <si>
    <t>2023-07-07 15:37:20</t>
  </si>
  <si>
    <t>否</t>
  </si>
  <si>
    <t>广州汇登信息科技有限公司</t>
  </si>
  <si>
    <t>直连</t>
  </si>
  <si>
    <t>中国</t>
  </si>
  <si>
    <t>2023-07-06</t>
  </si>
  <si>
    <t>3601110</t>
  </si>
  <si>
    <t>锦江之星品尚(普洱振兴大道店)</t>
  </si>
  <si>
    <t>191.00</t>
  </si>
  <si>
    <t>2023-07-06 21:00:42</t>
  </si>
  <si>
    <t>2023-07-05</t>
  </si>
  <si>
    <t>3596663</t>
  </si>
  <si>
    <t>德馨客栈(成都骡马市地铁站店)</t>
  </si>
  <si>
    <t>121.00</t>
  </si>
  <si>
    <t>2023-07-05 20:34:05</t>
  </si>
  <si>
    <t>2023-07-04</t>
  </si>
  <si>
    <t>3589189</t>
  </si>
  <si>
    <t>108.00</t>
  </si>
  <si>
    <t>2023-07-04 08:52:21</t>
  </si>
  <si>
    <t>2023-06-26</t>
  </si>
  <si>
    <t>3554455</t>
  </si>
  <si>
    <t>全季酒店（淄博金晶大道店）</t>
  </si>
  <si>
    <t>468.00</t>
  </si>
  <si>
    <t>2023-06-26 17:43:02</t>
  </si>
  <si>
    <t>3553677</t>
  </si>
  <si>
    <t>香港富豪东方酒店</t>
  </si>
  <si>
    <t>SONG INKEUN,JANG WANUK</t>
  </si>
  <si>
    <t>1478.00</t>
  </si>
  <si>
    <t>2023-06-26 14:45:24</t>
  </si>
  <si>
    <t>2023-06-25</t>
  </si>
  <si>
    <t>3551088</t>
  </si>
  <si>
    <t>2023-06-25 20:05:59</t>
  </si>
  <si>
    <t>2023-06-20</t>
  </si>
  <si>
    <t>3529286</t>
  </si>
  <si>
    <t>全季酒店(大连星海公园店)</t>
  </si>
  <si>
    <t>430.00</t>
  </si>
  <si>
    <t>2023-06-20 17:33:44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</si>
</sst>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45114</v>
      </c>
      <c r="G2" s="6">
        <v>45115</v>
      </c>
      <c r="H2" s="4">
        <v>1</v>
      </c>
      <c r="I2" s="4">
        <v>1</v>
      </c>
      <c r="J2" s="4">
        <v>1</v>
      </c>
      <c r="K2" s="4" t="s">
        <v>30</v>
      </c>
      <c r="L2" s="4">
        <v>430</v>
      </c>
      <c r="M2" s="4">
        <v>430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45097</v>
      </c>
      <c r="S2" s="6">
        <v>45130</v>
      </c>
      <c r="T2" s="4" t="s">
        <v>34</v>
      </c>
      <c r="U2" s="4">
        <v>430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45113</v>
      </c>
      <c r="G3" s="6">
        <v>45115</v>
      </c>
      <c r="H3" s="4">
        <v>1</v>
      </c>
      <c r="I3" s="4">
        <v>2</v>
      </c>
      <c r="J3" s="4">
        <v>2</v>
      </c>
      <c r="K3" s="4" t="s">
        <v>30</v>
      </c>
      <c r="L3" s="4">
        <v>1341</v>
      </c>
      <c r="M3" s="4">
        <v>1341</v>
      </c>
      <c r="N3" s="4" t="s">
        <v>40</v>
      </c>
      <c r="O3" s="4" t="s">
        <v>32</v>
      </c>
      <c r="P3" s="4" t="s">
        <v>33</v>
      </c>
      <c r="Q3" s="4">
        <v>0</v>
      </c>
      <c r="R3" s="7">
        <v>45103</v>
      </c>
      <c r="S3" s="6">
        <v>45130</v>
      </c>
      <c r="T3" s="4" t="s">
        <v>34</v>
      </c>
      <c r="U3" s="4">
        <v>1341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45113</v>
      </c>
      <c r="G4" s="6">
        <v>45115</v>
      </c>
      <c r="H4" s="4">
        <v>1</v>
      </c>
      <c r="I4" s="4">
        <v>2</v>
      </c>
      <c r="J4" s="4">
        <v>2</v>
      </c>
      <c r="K4" s="4" t="s">
        <v>30</v>
      </c>
      <c r="L4" s="4">
        <v>-1341</v>
      </c>
      <c r="M4" s="4">
        <v>-1341</v>
      </c>
      <c r="N4" s="4" t="s">
        <v>40</v>
      </c>
      <c r="O4" s="4" t="s">
        <v>32</v>
      </c>
      <c r="P4" s="4" t="s">
        <v>33</v>
      </c>
      <c r="Q4" s="4">
        <v>0</v>
      </c>
      <c r="R4" s="7">
        <v>45103</v>
      </c>
      <c r="S4" s="6">
        <v>45130</v>
      </c>
      <c r="T4" s="4" t="s">
        <v>34</v>
      </c>
      <c r="U4" s="4">
        <v>-1341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45114</v>
      </c>
      <c r="G5" s="6">
        <v>45115</v>
      </c>
      <c r="H5" s="4">
        <v>1</v>
      </c>
      <c r="I5" s="4">
        <v>1</v>
      </c>
      <c r="J5" s="4">
        <v>1</v>
      </c>
      <c r="K5" s="4" t="s">
        <v>30</v>
      </c>
      <c r="L5" s="4">
        <v>108</v>
      </c>
      <c r="M5" s="4">
        <v>108</v>
      </c>
      <c r="N5" s="4" t="s">
        <v>47</v>
      </c>
      <c r="O5" s="4" t="s">
        <v>32</v>
      </c>
      <c r="P5" s="4" t="s">
        <v>33</v>
      </c>
      <c r="Q5" s="4">
        <v>0</v>
      </c>
      <c r="R5" s="7">
        <v>45111.0000115741</v>
      </c>
      <c r="S5" s="6">
        <v>45130</v>
      </c>
      <c r="T5" s="4" t="s">
        <v>34</v>
      </c>
      <c r="U5" s="4">
        <v>108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45</v>
      </c>
      <c r="E6" s="4" t="s">
        <v>51</v>
      </c>
      <c r="F6" s="6">
        <v>45114</v>
      </c>
      <c r="G6" s="6">
        <v>45115</v>
      </c>
      <c r="H6" s="4">
        <v>1</v>
      </c>
      <c r="I6" s="4">
        <v>1</v>
      </c>
      <c r="J6" s="4">
        <v>1</v>
      </c>
      <c r="K6" s="4" t="s">
        <v>30</v>
      </c>
      <c r="L6" s="4">
        <v>121</v>
      </c>
      <c r="M6" s="4">
        <v>121</v>
      </c>
      <c r="N6" s="4" t="s">
        <v>52</v>
      </c>
      <c r="O6" s="4" t="s">
        <v>32</v>
      </c>
      <c r="P6" s="4" t="s">
        <v>33</v>
      </c>
      <c r="Q6" s="4">
        <v>0</v>
      </c>
      <c r="R6" s="7">
        <v>45112.0000115741</v>
      </c>
      <c r="S6" s="6">
        <v>45130</v>
      </c>
      <c r="T6" s="4" t="s">
        <v>34</v>
      </c>
      <c r="U6" s="4">
        <v>121</v>
      </c>
      <c r="V6" s="4">
        <v>0</v>
      </c>
      <c r="W6" s="4">
        <v>0</v>
      </c>
      <c r="X6" s="4" t="s">
        <v>53</v>
      </c>
      <c r="Y6" s="4" t="s">
        <v>49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45115</v>
      </c>
      <c r="G7" s="6">
        <v>45116</v>
      </c>
      <c r="H7" s="4">
        <v>1</v>
      </c>
      <c r="I7" s="4">
        <v>1</v>
      </c>
      <c r="J7" s="4">
        <v>1</v>
      </c>
      <c r="K7" s="4" t="s">
        <v>30</v>
      </c>
      <c r="L7" s="4">
        <v>468</v>
      </c>
      <c r="M7" s="4">
        <v>468</v>
      </c>
      <c r="N7" s="4" t="s">
        <v>57</v>
      </c>
      <c r="O7" s="4" t="s">
        <v>58</v>
      </c>
      <c r="P7" s="4" t="s">
        <v>33</v>
      </c>
      <c r="Q7" s="4">
        <v>0</v>
      </c>
      <c r="R7" s="7">
        <v>45102.0000115741</v>
      </c>
      <c r="S7" s="6">
        <v>45131</v>
      </c>
      <c r="T7" s="4" t="s">
        <v>34</v>
      </c>
      <c r="U7" s="4">
        <v>468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45114</v>
      </c>
      <c r="G8" s="6">
        <v>45116</v>
      </c>
      <c r="H8" s="4">
        <v>1</v>
      </c>
      <c r="I8" s="4">
        <v>2</v>
      </c>
      <c r="J8" s="4">
        <v>2</v>
      </c>
      <c r="K8" s="4" t="s">
        <v>30</v>
      </c>
      <c r="L8" s="4">
        <v>1478</v>
      </c>
      <c r="M8" s="4">
        <v>1478</v>
      </c>
      <c r="N8" s="4" t="s">
        <v>64</v>
      </c>
      <c r="O8" s="4" t="s">
        <v>58</v>
      </c>
      <c r="P8" s="4" t="s">
        <v>33</v>
      </c>
      <c r="Q8" s="4">
        <v>0</v>
      </c>
      <c r="R8" s="7">
        <v>45103.0000115741</v>
      </c>
      <c r="S8" s="6">
        <v>45131</v>
      </c>
      <c r="T8" s="4" t="s">
        <v>34</v>
      </c>
      <c r="U8" s="4">
        <v>1478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45115</v>
      </c>
      <c r="G9" s="6">
        <v>45116</v>
      </c>
      <c r="H9" s="4">
        <v>1</v>
      </c>
      <c r="I9" s="4">
        <v>1</v>
      </c>
      <c r="J9" s="4">
        <v>1</v>
      </c>
      <c r="K9" s="4" t="s">
        <v>30</v>
      </c>
      <c r="L9" s="4">
        <v>468</v>
      </c>
      <c r="M9" s="4">
        <v>468</v>
      </c>
      <c r="N9" s="4" t="s">
        <v>68</v>
      </c>
      <c r="O9" s="4" t="s">
        <v>58</v>
      </c>
      <c r="P9" s="4" t="s">
        <v>33</v>
      </c>
      <c r="Q9" s="4">
        <v>0</v>
      </c>
      <c r="R9" s="7">
        <v>45103.0000115741</v>
      </c>
      <c r="S9" s="6">
        <v>45131</v>
      </c>
      <c r="T9" s="4" t="s">
        <v>34</v>
      </c>
      <c r="U9" s="4">
        <v>468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45115</v>
      </c>
      <c r="G10" s="6">
        <v>45116</v>
      </c>
      <c r="H10" s="4">
        <v>1</v>
      </c>
      <c r="I10" s="4">
        <v>1</v>
      </c>
      <c r="J10" s="4">
        <v>1</v>
      </c>
      <c r="K10" s="4" t="s">
        <v>30</v>
      </c>
      <c r="L10" s="4">
        <v>166</v>
      </c>
      <c r="M10" s="4">
        <v>166</v>
      </c>
      <c r="N10" s="4" t="s">
        <v>74</v>
      </c>
      <c r="O10" s="4" t="s">
        <v>58</v>
      </c>
      <c r="P10" s="4" t="s">
        <v>33</v>
      </c>
      <c r="Q10" s="4">
        <v>0</v>
      </c>
      <c r="R10" s="7">
        <v>45112.0000115741</v>
      </c>
      <c r="S10" s="6">
        <v>45131</v>
      </c>
      <c r="T10" s="4" t="s">
        <v>34</v>
      </c>
      <c r="U10" s="4">
        <v>166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71</v>
      </c>
      <c r="B11" s="4" t="s">
        <v>26</v>
      </c>
      <c r="C11" s="4" t="s">
        <v>43</v>
      </c>
      <c r="D11" s="4" t="s">
        <v>72</v>
      </c>
      <c r="E11" s="4" t="s">
        <v>73</v>
      </c>
      <c r="F11" s="6">
        <v>45115</v>
      </c>
      <c r="G11" s="6">
        <v>45116</v>
      </c>
      <c r="H11" s="4">
        <v>1</v>
      </c>
      <c r="I11" s="4">
        <v>1</v>
      </c>
      <c r="J11" s="4">
        <v>1</v>
      </c>
      <c r="K11" s="4" t="s">
        <v>30</v>
      </c>
      <c r="L11" s="4">
        <v>-166</v>
      </c>
      <c r="M11" s="4">
        <v>-166</v>
      </c>
      <c r="N11" s="4" t="s">
        <v>74</v>
      </c>
      <c r="O11" s="4" t="s">
        <v>58</v>
      </c>
      <c r="P11" s="4" t="s">
        <v>33</v>
      </c>
      <c r="Q11" s="4">
        <v>0</v>
      </c>
      <c r="R11" s="7">
        <v>45112.0000115741</v>
      </c>
      <c r="S11" s="6">
        <v>45131</v>
      </c>
      <c r="T11" s="4" t="s">
        <v>34</v>
      </c>
      <c r="U11" s="4">
        <v>-166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45115</v>
      </c>
      <c r="G12" s="6">
        <v>45116</v>
      </c>
      <c r="H12" s="4">
        <v>1</v>
      </c>
      <c r="I12" s="4">
        <v>1</v>
      </c>
      <c r="J12" s="4">
        <v>1</v>
      </c>
      <c r="K12" s="4" t="s">
        <v>30</v>
      </c>
      <c r="L12" s="4">
        <v>191</v>
      </c>
      <c r="M12" s="4">
        <v>191</v>
      </c>
      <c r="N12" s="4" t="s">
        <v>80</v>
      </c>
      <c r="O12" s="4" t="s">
        <v>58</v>
      </c>
      <c r="P12" s="4" t="s">
        <v>33</v>
      </c>
      <c r="Q12" s="4">
        <v>0</v>
      </c>
      <c r="R12" s="7">
        <v>45113.0000115741</v>
      </c>
      <c r="S12" s="6">
        <v>45131</v>
      </c>
      <c r="T12" s="4" t="s">
        <v>34</v>
      </c>
      <c r="U12" s="4">
        <v>191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45115</v>
      </c>
      <c r="G13" s="6">
        <v>45116</v>
      </c>
      <c r="H13" s="4">
        <v>1</v>
      </c>
      <c r="I13" s="4">
        <v>1</v>
      </c>
      <c r="J13" s="4">
        <v>1</v>
      </c>
      <c r="K13" s="4" t="s">
        <v>30</v>
      </c>
      <c r="L13" s="4">
        <v>1292</v>
      </c>
      <c r="M13" s="4">
        <v>1292</v>
      </c>
      <c r="N13" s="4" t="s">
        <v>86</v>
      </c>
      <c r="O13" s="4" t="s">
        <v>58</v>
      </c>
      <c r="P13" s="4" t="s">
        <v>33</v>
      </c>
      <c r="Q13" s="4">
        <v>0</v>
      </c>
      <c r="R13" s="7">
        <v>45114</v>
      </c>
      <c r="S13" s="6">
        <v>45131</v>
      </c>
      <c r="T13" s="4" t="s">
        <v>34</v>
      </c>
      <c r="U13" s="4">
        <v>1292</v>
      </c>
      <c r="V13" s="4">
        <v>0</v>
      </c>
      <c r="W13" s="4">
        <v>0</v>
      </c>
      <c r="X13" s="4" t="s">
        <v>87</v>
      </c>
      <c r="Y13" s="4" t="s">
        <v>66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45115</v>
      </c>
      <c r="G14" s="6">
        <v>45116</v>
      </c>
      <c r="H14" s="4">
        <v>1</v>
      </c>
      <c r="I14" s="4">
        <v>1</v>
      </c>
      <c r="J14" s="4">
        <v>1</v>
      </c>
      <c r="K14" s="4" t="s">
        <v>30</v>
      </c>
      <c r="L14" s="4">
        <v>357</v>
      </c>
      <c r="M14" s="4">
        <v>357</v>
      </c>
      <c r="N14" s="4" t="s">
        <v>91</v>
      </c>
      <c r="O14" s="4" t="s">
        <v>58</v>
      </c>
      <c r="P14" s="4" t="s">
        <v>33</v>
      </c>
      <c r="Q14" s="4">
        <v>0</v>
      </c>
      <c r="R14" s="7">
        <v>45114.0000115741</v>
      </c>
      <c r="S14" s="6">
        <v>45131</v>
      </c>
      <c r="T14" s="4" t="s">
        <v>34</v>
      </c>
      <c r="U14" s="4">
        <v>357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83</v>
      </c>
      <c r="B15" s="4" t="s">
        <v>26</v>
      </c>
      <c r="C15" s="4" t="s">
        <v>43</v>
      </c>
      <c r="D15" s="4" t="s">
        <v>84</v>
      </c>
      <c r="E15" s="4" t="s">
        <v>85</v>
      </c>
      <c r="F15" s="6">
        <v>45115</v>
      </c>
      <c r="G15" s="6">
        <v>45116</v>
      </c>
      <c r="H15" s="4">
        <v>1</v>
      </c>
      <c r="I15" s="4">
        <v>1</v>
      </c>
      <c r="J15" s="4">
        <v>1</v>
      </c>
      <c r="K15" s="4" t="s">
        <v>30</v>
      </c>
      <c r="L15" s="4">
        <v>-1292</v>
      </c>
      <c r="M15" s="4">
        <v>-1292</v>
      </c>
      <c r="N15" s="4" t="s">
        <v>86</v>
      </c>
      <c r="O15" s="4" t="s">
        <v>58</v>
      </c>
      <c r="P15" s="4" t="s">
        <v>33</v>
      </c>
      <c r="Q15" s="4">
        <v>0</v>
      </c>
      <c r="R15" s="7">
        <v>45114</v>
      </c>
      <c r="S15" s="6">
        <v>45131</v>
      </c>
      <c r="T15" s="4" t="s">
        <v>34</v>
      </c>
      <c r="U15" s="4">
        <v>-1292</v>
      </c>
      <c r="V15" s="4">
        <v>0</v>
      </c>
      <c r="W15" s="4">
        <v>0</v>
      </c>
      <c r="X15" s="4" t="s">
        <v>87</v>
      </c>
      <c r="Y15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9" sqref="A19:A20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5">
        <v>999224870521051</v>
      </c>
      <c r="B2" s="6">
        <v>45114</v>
      </c>
      <c r="C2" s="6">
        <v>45115</v>
      </c>
      <c r="D2" s="4">
        <v>430</v>
      </c>
      <c r="E2" s="4" t="str">
        <f>VLOOKUP(A2,HOP!A:L,12,0)</f>
        <v>430.00</v>
      </c>
      <c r="F2" s="4" t="str">
        <f>VLOOKUP(A2,HOP!A:C,3,0)</f>
        <v>3529286</v>
      </c>
      <c r="G2" s="4">
        <f>D2-E2</f>
        <v>0</v>
      </c>
      <c r="H2" s="4" t="str">
        <f>$H$1&amp;F2</f>
        <v>，3529286</v>
      </c>
      <c r="I2" s="4" t="str">
        <f>VLOOKUP(A2,HOP!A:U,21,0)</f>
        <v>直连</v>
      </c>
    </row>
    <row r="3" s="4" customFormat="1" hidden="1" spans="1:9">
      <c r="A3" s="5">
        <v>999224976397528</v>
      </c>
      <c r="B3" s="6">
        <v>45113</v>
      </c>
      <c r="C3" s="6">
        <v>45115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2" si="0">D3-E3</f>
        <v>#N/A</v>
      </c>
      <c r="H3" s="4" t="e">
        <f t="shared" ref="H3:H12" si="1">$H$1&amp;F3</f>
        <v>#N/A</v>
      </c>
      <c r="I3" s="4" t="e">
        <f>VLOOKUP(A3,HOP!A:U,21,0)</f>
        <v>#N/A</v>
      </c>
    </row>
    <row r="4" s="4" customFormat="1" spans="1:9">
      <c r="A4" s="5">
        <v>999225109096454</v>
      </c>
      <c r="B4" s="6">
        <v>45114</v>
      </c>
      <c r="C4" s="6">
        <v>45115</v>
      </c>
      <c r="D4" s="4">
        <v>108</v>
      </c>
      <c r="E4" s="4" t="str">
        <f>VLOOKUP(A4,HOP!A:L,12,0)</f>
        <v>108.00</v>
      </c>
      <c r="F4" s="4" t="str">
        <f>VLOOKUP(A4,HOP!A:C,3,0)</f>
        <v>3589189</v>
      </c>
      <c r="G4" s="4">
        <f t="shared" si="0"/>
        <v>0</v>
      </c>
      <c r="H4" s="4" t="str">
        <f t="shared" si="1"/>
        <v>，3589189</v>
      </c>
      <c r="I4" s="4" t="str">
        <f>VLOOKUP(A4,HOP!A:U,21,0)</f>
        <v>直连</v>
      </c>
    </row>
    <row r="5" s="4" customFormat="1" spans="1:9">
      <c r="A5" s="5">
        <v>999225138883511</v>
      </c>
      <c r="B5" s="6">
        <v>45114</v>
      </c>
      <c r="C5" s="6">
        <v>45115</v>
      </c>
      <c r="D5" s="4">
        <v>121</v>
      </c>
      <c r="E5" s="4" t="str">
        <f>VLOOKUP(A5,HOP!A:L,12,0)</f>
        <v>121.00</v>
      </c>
      <c r="F5" s="4" t="str">
        <f>VLOOKUP(A5,HOP!A:C,3,0)</f>
        <v>3596663</v>
      </c>
      <c r="G5" s="4">
        <f t="shared" si="0"/>
        <v>0</v>
      </c>
      <c r="H5" s="4" t="str">
        <f t="shared" si="1"/>
        <v>，3596663</v>
      </c>
      <c r="I5" s="4" t="str">
        <f>VLOOKUP(A5,HOP!A:U,21,0)</f>
        <v>直连</v>
      </c>
    </row>
    <row r="6" s="4" customFormat="1" spans="1:9">
      <c r="A6" s="5">
        <v>999224957533297</v>
      </c>
      <c r="B6" s="6">
        <v>45115</v>
      </c>
      <c r="C6" s="6">
        <v>45116</v>
      </c>
      <c r="D6" s="4">
        <v>468</v>
      </c>
      <c r="E6" s="4" t="str">
        <f>VLOOKUP(A6,HOP!A:L,12,0)</f>
        <v>468.00</v>
      </c>
      <c r="F6" s="4" t="str">
        <f>VLOOKUP(A6,HOP!A:C,3,0)</f>
        <v>3551088</v>
      </c>
      <c r="G6" s="4">
        <f t="shared" si="0"/>
        <v>0</v>
      </c>
      <c r="H6" s="4" t="str">
        <f t="shared" si="1"/>
        <v>，3551088</v>
      </c>
      <c r="I6" s="4" t="str">
        <f>VLOOKUP(A6,HOP!A:U,21,0)</f>
        <v>直连</v>
      </c>
    </row>
    <row r="7" s="4" customFormat="1" spans="1:9">
      <c r="A7" s="5">
        <v>999224969370699</v>
      </c>
      <c r="B7" s="6">
        <v>45114</v>
      </c>
      <c r="C7" s="6">
        <v>45116</v>
      </c>
      <c r="D7" s="4">
        <v>1478</v>
      </c>
      <c r="E7" s="4" t="str">
        <f>VLOOKUP(A7,HOP!A:L,12,0)</f>
        <v>1478.00</v>
      </c>
      <c r="F7" s="4" t="str">
        <f>VLOOKUP(A7,HOP!A:C,3,0)</f>
        <v>3553677</v>
      </c>
      <c r="G7" s="4">
        <f t="shared" si="0"/>
        <v>0</v>
      </c>
      <c r="H7" s="4" t="str">
        <f t="shared" si="1"/>
        <v>，3553677</v>
      </c>
      <c r="I7" s="4" t="str">
        <f>VLOOKUP(A7,HOP!A:U,21,0)</f>
        <v>直连</v>
      </c>
    </row>
    <row r="8" s="4" customFormat="1" spans="1:9">
      <c r="A8" s="5">
        <v>999224973079630</v>
      </c>
      <c r="B8" s="6">
        <v>45115</v>
      </c>
      <c r="C8" s="6">
        <v>45116</v>
      </c>
      <c r="D8" s="4">
        <v>468</v>
      </c>
      <c r="E8" s="4" t="str">
        <f>VLOOKUP(A8,HOP!A:L,12,0)</f>
        <v>468.00</v>
      </c>
      <c r="F8" s="4" t="str">
        <f>VLOOKUP(A8,HOP!A:C,3,0)</f>
        <v>3554455</v>
      </c>
      <c r="G8" s="4">
        <f t="shared" si="0"/>
        <v>0</v>
      </c>
      <c r="H8" s="4" t="str">
        <f t="shared" si="1"/>
        <v>，3554455</v>
      </c>
      <c r="I8" s="4" t="str">
        <f>VLOOKUP(A8,HOP!A:U,21,0)</f>
        <v>直连</v>
      </c>
    </row>
    <row r="9" s="4" customFormat="1" hidden="1" spans="1:9">
      <c r="A9" s="5">
        <v>999225143032556</v>
      </c>
      <c r="B9" s="6">
        <v>45115</v>
      </c>
      <c r="C9" s="6">
        <v>45116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999225162845781</v>
      </c>
      <c r="B10" s="6">
        <v>45115</v>
      </c>
      <c r="C10" s="6">
        <v>45116</v>
      </c>
      <c r="D10" s="4">
        <v>191</v>
      </c>
      <c r="E10" s="4" t="str">
        <f>VLOOKUP(A10,HOP!A:L,12,0)</f>
        <v>191.00</v>
      </c>
      <c r="F10" s="4" t="str">
        <f>VLOOKUP(A10,HOP!A:C,3,0)</f>
        <v>3601110</v>
      </c>
      <c r="G10" s="4">
        <f t="shared" si="0"/>
        <v>0</v>
      </c>
      <c r="H10" s="4" t="str">
        <f t="shared" si="1"/>
        <v>，3601110</v>
      </c>
      <c r="I10" s="4" t="str">
        <f>VLOOKUP(A10,HOP!A:U,21,0)</f>
        <v>直连</v>
      </c>
    </row>
    <row r="11" s="4" customFormat="1" hidden="1" spans="1:9">
      <c r="A11" s="5">
        <v>999225176882131</v>
      </c>
      <c r="B11" s="6">
        <v>45115</v>
      </c>
      <c r="C11" s="6">
        <v>45116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999225177057997</v>
      </c>
      <c r="B12" s="6">
        <v>45115</v>
      </c>
      <c r="C12" s="6">
        <v>45116</v>
      </c>
      <c r="D12" s="4">
        <v>357</v>
      </c>
      <c r="E12" s="4" t="str">
        <f>VLOOKUP(A12,HOP!A:L,12,0)</f>
        <v>357.00</v>
      </c>
      <c r="F12" s="4" t="str">
        <f>VLOOKUP(A12,HOP!A:C,3,0)</f>
        <v>3604101</v>
      </c>
      <c r="G12" s="4">
        <f t="shared" si="0"/>
        <v>0</v>
      </c>
      <c r="H12" s="4" t="str">
        <f t="shared" si="1"/>
        <v>，3604101</v>
      </c>
      <c r="I12" s="4" t="str">
        <f>VLOOKUP(A12,HOP!A:U,21,0)</f>
        <v>直连</v>
      </c>
    </row>
    <row r="14" spans="4:4">
      <c r="D14" s="4">
        <f>SUM(D2:D13)</f>
        <v>3621</v>
      </c>
    </row>
    <row r="16" spans="4:4">
      <c r="D16" s="4" t="s">
        <v>95</v>
      </c>
    </row>
    <row r="19" spans="1:1">
      <c r="A19" s="4" t="s">
        <v>96</v>
      </c>
    </row>
    <row r="20" spans="1:1">
      <c r="A20" s="4" t="s">
        <v>97</v>
      </c>
    </row>
  </sheetData>
  <autoFilter ref="A1:XFD16">
    <filterColumn colId="3">
      <filters blank="1">
        <filter val="430"/>
        <filter val="121"/>
        <filter val="191"/>
        <filter val="3621"/>
        <filter val="357"/>
        <filter val="108"/>
        <filter val="468"/>
        <filter val="1478"/>
        <filter val="362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999225177057997</v>
      </c>
      <c r="B2" s="1" t="s">
        <v>117</v>
      </c>
      <c r="C2" s="1" t="s">
        <v>118</v>
      </c>
      <c r="D2" s="1" t="s">
        <v>119</v>
      </c>
      <c r="E2" s="1" t="s">
        <v>91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999225162845781</v>
      </c>
      <c r="B3" s="1" t="s">
        <v>134</v>
      </c>
      <c r="C3" s="1" t="s">
        <v>135</v>
      </c>
      <c r="D3" s="1" t="s">
        <v>136</v>
      </c>
      <c r="E3" s="1" t="s">
        <v>80</v>
      </c>
      <c r="F3" s="1" t="s">
        <v>120</v>
      </c>
      <c r="G3" s="1" t="s">
        <v>121</v>
      </c>
      <c r="H3" s="1" t="s">
        <v>122</v>
      </c>
      <c r="I3" s="1" t="s">
        <v>137</v>
      </c>
      <c r="J3" s="1" t="s">
        <v>124</v>
      </c>
      <c r="K3" s="1" t="s">
        <v>137</v>
      </c>
      <c r="L3" s="1" t="s">
        <v>137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138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3">
        <v>999225138883511</v>
      </c>
      <c r="B4" s="1" t="s">
        <v>139</v>
      </c>
      <c r="C4" s="1" t="s">
        <v>140</v>
      </c>
      <c r="D4" s="1" t="s">
        <v>141</v>
      </c>
      <c r="E4" s="1" t="s">
        <v>52</v>
      </c>
      <c r="F4" s="1" t="s">
        <v>117</v>
      </c>
      <c r="G4" s="1" t="s">
        <v>120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3">
        <v>999225109096454</v>
      </c>
      <c r="B5" s="1" t="s">
        <v>144</v>
      </c>
      <c r="C5" s="1" t="s">
        <v>145</v>
      </c>
      <c r="D5" s="1" t="s">
        <v>141</v>
      </c>
      <c r="E5" s="1" t="s">
        <v>47</v>
      </c>
      <c r="F5" s="1" t="s">
        <v>117</v>
      </c>
      <c r="G5" s="1" t="s">
        <v>120</v>
      </c>
      <c r="H5" s="1" t="s">
        <v>122</v>
      </c>
      <c r="I5" s="1" t="s">
        <v>146</v>
      </c>
      <c r="J5" s="1" t="s">
        <v>124</v>
      </c>
      <c r="K5" s="1" t="s">
        <v>146</v>
      </c>
      <c r="L5" s="1" t="s">
        <v>146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147</v>
      </c>
      <c r="S5" s="1" t="s">
        <v>130</v>
      </c>
      <c r="T5" s="1" t="s">
        <v>131</v>
      </c>
      <c r="U5" s="1" t="s">
        <v>132</v>
      </c>
      <c r="V5" s="1" t="s">
        <v>133</v>
      </c>
    </row>
    <row r="6" s="1" customFormat="1" spans="1:22">
      <c r="A6" s="3">
        <v>999224973079630</v>
      </c>
      <c r="B6" s="1" t="s">
        <v>148</v>
      </c>
      <c r="C6" s="1" t="s">
        <v>149</v>
      </c>
      <c r="D6" s="1" t="s">
        <v>150</v>
      </c>
      <c r="E6" s="1" t="s">
        <v>68</v>
      </c>
      <c r="F6" s="1" t="s">
        <v>120</v>
      </c>
      <c r="G6" s="1" t="s">
        <v>121</v>
      </c>
      <c r="H6" s="1" t="s">
        <v>122</v>
      </c>
      <c r="I6" s="1" t="s">
        <v>151</v>
      </c>
      <c r="J6" s="1" t="s">
        <v>124</v>
      </c>
      <c r="K6" s="1" t="s">
        <v>151</v>
      </c>
      <c r="L6" s="1" t="s">
        <v>151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152</v>
      </c>
      <c r="S6" s="1" t="s">
        <v>130</v>
      </c>
      <c r="T6" s="1" t="s">
        <v>131</v>
      </c>
      <c r="U6" s="1" t="s">
        <v>132</v>
      </c>
      <c r="V6" s="1" t="s">
        <v>133</v>
      </c>
    </row>
    <row r="7" s="1" customFormat="1" spans="1:22">
      <c r="A7" s="3">
        <v>999224969370699</v>
      </c>
      <c r="B7" s="1" t="s">
        <v>148</v>
      </c>
      <c r="C7" s="1" t="s">
        <v>153</v>
      </c>
      <c r="D7" s="1" t="s">
        <v>154</v>
      </c>
      <c r="E7" s="1" t="s">
        <v>155</v>
      </c>
      <c r="F7" s="1" t="s">
        <v>117</v>
      </c>
      <c r="G7" s="1" t="s">
        <v>121</v>
      </c>
      <c r="H7" s="1" t="s">
        <v>122</v>
      </c>
      <c r="I7" s="1" t="s">
        <v>156</v>
      </c>
      <c r="J7" s="1" t="s">
        <v>124</v>
      </c>
      <c r="K7" s="1" t="s">
        <v>156</v>
      </c>
      <c r="L7" s="1" t="s">
        <v>156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157</v>
      </c>
      <c r="S7" s="1" t="s">
        <v>130</v>
      </c>
      <c r="T7" s="1" t="s">
        <v>131</v>
      </c>
      <c r="U7" s="1" t="s">
        <v>132</v>
      </c>
      <c r="V7" s="1" t="s">
        <v>133</v>
      </c>
    </row>
    <row r="8" s="1" customFormat="1" spans="1:22">
      <c r="A8" s="3">
        <v>999224957533297</v>
      </c>
      <c r="B8" s="1" t="s">
        <v>158</v>
      </c>
      <c r="C8" s="1" t="s">
        <v>159</v>
      </c>
      <c r="D8" s="1" t="s">
        <v>150</v>
      </c>
      <c r="E8" s="1" t="s">
        <v>57</v>
      </c>
      <c r="F8" s="1" t="s">
        <v>120</v>
      </c>
      <c r="G8" s="1" t="s">
        <v>121</v>
      </c>
      <c r="H8" s="1" t="s">
        <v>122</v>
      </c>
      <c r="I8" s="1" t="s">
        <v>151</v>
      </c>
      <c r="J8" s="1" t="s">
        <v>124</v>
      </c>
      <c r="K8" s="1" t="s">
        <v>151</v>
      </c>
      <c r="L8" s="1" t="s">
        <v>151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160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3">
        <v>999224870521051</v>
      </c>
      <c r="B9" s="1" t="s">
        <v>161</v>
      </c>
      <c r="C9" s="1" t="s">
        <v>162</v>
      </c>
      <c r="D9" s="1" t="s">
        <v>163</v>
      </c>
      <c r="E9" s="1" t="s">
        <v>31</v>
      </c>
      <c r="F9" s="1" t="s">
        <v>117</v>
      </c>
      <c r="G9" s="1" t="s">
        <v>120</v>
      </c>
      <c r="H9" s="1" t="s">
        <v>122</v>
      </c>
      <c r="I9" s="1" t="s">
        <v>164</v>
      </c>
      <c r="J9" s="1" t="s">
        <v>124</v>
      </c>
      <c r="K9" s="1" t="s">
        <v>164</v>
      </c>
      <c r="L9" s="1" t="s">
        <v>164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165</v>
      </c>
      <c r="S9" s="1" t="s">
        <v>130</v>
      </c>
      <c r="T9" s="1" t="s">
        <v>131</v>
      </c>
      <c r="U9" s="1" t="s">
        <v>132</v>
      </c>
      <c r="V9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2023-07-24T01:28:33Z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