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<sst xmlns="http://schemas.openxmlformats.org/spreadsheetml/2006/main" count="121" uniqueCount="83">
  <si>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</si>
  <si>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</si>
  <si>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</si>
  <si>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</si>
  <si>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</si>
  <si>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</si>
  <si>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</si>
  <si>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</si>
  <si>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</si>
  <si>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</si>
  <si>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</si>
  <si>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</si>
  <si>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</si>
  <si>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</si>
  <si>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</si>
  <si>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</si>
  <si>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</si>
  <si>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</si>
  <si>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</si>
  <si>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</si>
  <si>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</si>
  <si>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</si>
  <si>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</si>
  <si>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</si>
  <si>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</si>
  <si>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999225254452882	</t>
  </si>
  <si>
    <t>Ctrip</t>
  </si>
  <si>
    <t>正常</t>
  </si>
  <si>
    <t>[东莞]东莞春晖商务酒店(85215720)</t>
  </si>
  <si>
    <t>特价房&lt;双人入住&gt;&lt;内宾&gt;&lt;预付&gt;&lt;无早&gt;</t>
  </si>
  <si>
    <t>CNY</t>
  </si>
  <si>
    <t>赵亚斌</t>
  </si>
  <si>
    <t>CA11323230715CNY</t>
  </si>
  <si>
    <t>未提现</t>
  </si>
  <si>
    <t>携程开票</t>
  </si>
  <si>
    <t xml:space="preserve">3620287	</t>
  </si>
  <si>
    <t xml:space="preserve">1678630915544223765	</t>
  </si>
  <si>
    <t xml:space="preserve">999225277919316	</t>
  </si>
  <si>
    <t>CA11323230716CNY</t>
  </si>
  <si>
    <t xml:space="preserve">3625138	</t>
  </si>
  <si>
    <t xml:space="preserve">1679000223868817464	</t>
  </si>
  <si>
    <t>，</t>
  </si>
  <si>
    <t>A230724102141481</t>
  </si>
  <si>
    <t>CNY / HKD 当前参考汇率: 1.087307272</t>
  </si>
  <si>
    <t>总计：168.46 CNY/
183.17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</si>
  <si>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</si>
  <si>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</si>
  <si>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</si>
  <si>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</si>
  <si>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</si>
  <si>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</si>
  <si>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</si>
  <si>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</si>
  <si>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</si>
  <si>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</si>
  <si>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</si>
  <si>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</si>
  <si>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</si>
  <si>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</si>
  <si>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</si>
  <si>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</si>
  <si>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</si>
  <si>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</si>
  <si>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</si>
  <si>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2023-07-12</t>
  </si>
  <si>
    <t>3625138</t>
  </si>
  <si>
    <t>东莞春晖商务酒店</t>
  </si>
  <si>
    <t>2023-07-13</t>
  </si>
  <si>
    <t>退房日月结</t>
  </si>
  <si>
    <t>84.23</t>
  </si>
  <si>
    <t>RMB</t>
  </si>
  <si>
    <t>0</t>
  </si>
  <si>
    <t>0.00</t>
  </si>
  <si>
    <t>携程汇智国内直连</t>
  </si>
  <si>
    <t>1861</t>
  </si>
  <si>
    <t>2023-07-12 13:30:23</t>
  </si>
  <si>
    <t>否</t>
  </si>
  <si>
    <t>汇智国际旅游发展有限公司</t>
  </si>
  <si>
    <t>直连</t>
  </si>
  <si>
    <t>中国</t>
  </si>
  <si>
    <t>2023-07-11</t>
  </si>
  <si>
    <t>3620287</t>
  </si>
  <si>
    <t>2023-07-11 13:02:53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</si>
</sst>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16</xdr:col>
      <xdr:colOff>419100</xdr:colOff>
      <xdr:row>44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1877675" cy="542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45118</v>
      </c>
      <c r="G2" s="6">
        <v>45119</v>
      </c>
      <c r="H2" s="4">
        <v>1</v>
      </c>
      <c r="I2" s="4">
        <v>1</v>
      </c>
      <c r="J2" s="4">
        <v>1</v>
      </c>
      <c r="K2" s="4" t="s">
        <v>30</v>
      </c>
      <c r="L2" s="4">
        <v>84.23</v>
      </c>
      <c r="M2" s="4">
        <v>84.23</v>
      </c>
      <c r="N2" s="4" t="s">
        <v>31</v>
      </c>
      <c r="O2" s="4" t="s">
        <v>32</v>
      </c>
      <c r="P2" s="4" t="s">
        <v>33</v>
      </c>
      <c r="Q2" s="4">
        <v>0</v>
      </c>
      <c r="R2" s="7">
        <v>45118</v>
      </c>
      <c r="S2" s="6">
        <v>45122</v>
      </c>
      <c r="T2" s="4" t="s">
        <v>34</v>
      </c>
      <c r="U2" s="4">
        <v>84.23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45119</v>
      </c>
      <c r="G3" s="6">
        <v>45120</v>
      </c>
      <c r="H3" s="4">
        <v>1</v>
      </c>
      <c r="I3" s="4">
        <v>1</v>
      </c>
      <c r="J3" s="4">
        <v>1</v>
      </c>
      <c r="K3" s="4" t="s">
        <v>30</v>
      </c>
      <c r="L3" s="4">
        <v>84.23</v>
      </c>
      <c r="M3" s="4">
        <v>84.23</v>
      </c>
      <c r="N3" s="4" t="s">
        <v>31</v>
      </c>
      <c r="O3" s="4" t="s">
        <v>38</v>
      </c>
      <c r="P3" s="4" t="s">
        <v>33</v>
      </c>
      <c r="Q3" s="4">
        <v>0</v>
      </c>
      <c r="R3" s="7">
        <v>45119.0000115741</v>
      </c>
      <c r="S3" s="6">
        <v>45123</v>
      </c>
      <c r="T3" s="4" t="s">
        <v>34</v>
      </c>
      <c r="U3" s="4">
        <v>84.23</v>
      </c>
      <c r="V3" s="4">
        <v>0</v>
      </c>
      <c r="W3" s="4">
        <v>0</v>
      </c>
      <c r="X3" s="4" t="s">
        <v>39</v>
      </c>
      <c r="Y3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999225254452882</v>
      </c>
      <c r="B2" s="6">
        <v>45118</v>
      </c>
      <c r="C2" s="6">
        <v>45119</v>
      </c>
      <c r="D2" s="4">
        <v>84.23</v>
      </c>
      <c r="E2" s="4" t="str">
        <f>VLOOKUP(A2,HOP!A:L,12,0)</f>
        <v>84.23</v>
      </c>
      <c r="F2" s="4" t="str">
        <f>VLOOKUP(A2,HOP!A:C,3,0)</f>
        <v>3620287</v>
      </c>
      <c r="G2" s="4">
        <f>D2-E2</f>
        <v>0</v>
      </c>
      <c r="H2" s="4" t="str">
        <f>$H$1&amp;F2</f>
        <v>，3620287</v>
      </c>
      <c r="I2" s="4" t="str">
        <f>VLOOKUP(A2,HOP!A:U,21,0)</f>
        <v>直连</v>
      </c>
    </row>
    <row r="3" s="4" customFormat="1" spans="1:9">
      <c r="A3" s="5">
        <v>999225277919316</v>
      </c>
      <c r="B3" s="6">
        <v>45119</v>
      </c>
      <c r="C3" s="6">
        <v>45120</v>
      </c>
      <c r="D3" s="4">
        <v>84.23</v>
      </c>
      <c r="E3" s="4" t="str">
        <f>VLOOKUP(A3,HOP!A:L,12,0)</f>
        <v>84.23</v>
      </c>
      <c r="F3" s="4" t="str">
        <f>VLOOKUP(A3,HOP!A:C,3,0)</f>
        <v>3625138</v>
      </c>
      <c r="G3" s="4">
        <f>D3-E3</f>
        <v>0</v>
      </c>
      <c r="H3" s="4" t="str">
        <f>$H$1&amp;F3</f>
        <v>，3625138</v>
      </c>
      <c r="I3" s="4" t="str">
        <f>VLOOKUP(A3,HOP!A:U,21,0)</f>
        <v>直连</v>
      </c>
    </row>
    <row r="5" spans="4:4">
      <c r="D5" s="4">
        <f>SUM(D2:D4)</f>
        <v>168.46</v>
      </c>
    </row>
    <row r="9" spans="1:1">
      <c r="A9" s="4" t="s">
        <v>42</v>
      </c>
    </row>
    <row r="10" spans="1:1">
      <c r="A10" s="4" t="s">
        <v>43</v>
      </c>
    </row>
    <row r="11" spans="1:1">
      <c r="A11" s="4" t="s">
        <v>44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V1" s="2" t="s">
        <v>63</v>
      </c>
    </row>
    <row r="2" s="1" customFormat="1" spans="1:22">
      <c r="A2" s="3">
        <v>999225277919316</v>
      </c>
      <c r="B2" s="1" t="s">
        <v>64</v>
      </c>
      <c r="C2" s="1" t="s">
        <v>65</v>
      </c>
      <c r="D2" s="1" t="s">
        <v>66</v>
      </c>
      <c r="E2" s="1" t="s">
        <v>31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 t="s">
        <v>79</v>
      </c>
    </row>
    <row r="3" s="1" customFormat="1" spans="1:22">
      <c r="A3" s="3">
        <v>999225254452882</v>
      </c>
      <c r="B3" s="1" t="s">
        <v>80</v>
      </c>
      <c r="C3" s="1" t="s">
        <v>81</v>
      </c>
      <c r="D3" s="1" t="s">
        <v>66</v>
      </c>
      <c r="E3" s="1" t="s">
        <v>31</v>
      </c>
      <c r="F3" s="1" t="s">
        <v>80</v>
      </c>
      <c r="G3" s="1" t="s">
        <v>64</v>
      </c>
      <c r="H3" s="1" t="s">
        <v>68</v>
      </c>
      <c r="I3" s="1" t="s">
        <v>69</v>
      </c>
      <c r="J3" s="1" t="s">
        <v>70</v>
      </c>
      <c r="K3" s="1" t="s">
        <v>69</v>
      </c>
      <c r="L3" s="1" t="s">
        <v>69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82</v>
      </c>
      <c r="S3" s="1" t="s">
        <v>76</v>
      </c>
      <c r="T3" s="1" t="s">
        <v>77</v>
      </c>
      <c r="U3" s="1" t="s">
        <v>78</v>
      </c>
      <c r="V3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2023-07-24T02:23:31Z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