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对账!$A$1:$W$9</definedName>
  </definedNames>
  <calcPr calcId="144525"/>
</workbook>
</file>

<file path=xl/sharedStrings.xml><?xml version="1.0" encoding="utf-8"?>
<sst xmlns="http://schemas.openxmlformats.org/spreadsheetml/2006/main" count="324" uniqueCount="175">
  <si>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</si>
  <si>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</si>
  <si>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</si>
  <si>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</si>
  <si>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</si>
  <si>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</si>
  <si>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</si>
  <si>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</si>
  <si>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</si>
  <si>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</si>
  <si>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</si>
  <si>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</si>
  <si>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</si>
  <si>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</si>
  <si>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</si>
  <si>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</si>
  <si>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</si>
  <si>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</si>
  <si>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</si>
  <si>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</si>
  <si>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</si>
  <si>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</si>
  <si>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</si>
  <si>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</si>
  <si>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</si>
  <si>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999223866854006	</t>
  </si>
  <si>
    <t>Ctrip</t>
  </si>
  <si>
    <t>正常</t>
  </si>
  <si>
    <t>[普吉岛]普吉岛塔夫棕榈海滩度假村(Thavorn Palm Beach Resort Phuket)(44800409)</t>
  </si>
  <si>
    <t>豪华房(带露台)&lt;2人入住&gt;&lt;不退款&gt;</t>
  </si>
  <si>
    <t>USD</t>
  </si>
  <si>
    <t>HO/YUEN MAN</t>
  </si>
  <si>
    <t>CA5326230723USD</t>
  </si>
  <si>
    <t>未提现</t>
  </si>
  <si>
    <t>携程开票</t>
  </si>
  <si>
    <t xml:space="preserve">3294040	</t>
  </si>
  <si>
    <t xml:space="preserve">	</t>
  </si>
  <si>
    <t>取消</t>
  </si>
  <si>
    <t xml:space="preserve">999223980299650	</t>
  </si>
  <si>
    <t>[新加坡]新加坡庄家大酒店(Hotel Boss Singapore)(37198395)</t>
  </si>
  <si>
    <t>高级大床房&lt;1&gt;&lt;2人入住&gt;&lt;不退款&gt;&lt;早餐&gt;</t>
  </si>
  <si>
    <t>SHIN/HAN SEOB</t>
  </si>
  <si>
    <t xml:space="preserve">3318595	</t>
  </si>
  <si>
    <t xml:space="preserve">R23/0506/001006203	</t>
  </si>
  <si>
    <t xml:space="preserve">999225054821130	</t>
  </si>
  <si>
    <t>[苏梅岛]诺拉布里温泉度假酒店(Nora Buri Resort &amp; Spa)(44800321)</t>
  </si>
  <si>
    <t>豪华山坡房&lt;2人入住&gt;&lt;不退款&gt;</t>
  </si>
  <si>
    <t>MOHANTY/DRUHEEN</t>
  </si>
  <si>
    <t xml:space="preserve">3575755	</t>
  </si>
  <si>
    <t xml:space="preserve"> 90333	</t>
  </si>
  <si>
    <t xml:space="preserve">999224766231849	</t>
  </si>
  <si>
    <t>[普吉岛]普吉岛芭东美爵大酒店(Grand Mercure Phuket Patong)(40721618)</t>
  </si>
  <si>
    <t>高级特大床房&lt;1&gt;&lt;2人入住&gt;&lt;不退款&gt;</t>
  </si>
  <si>
    <t>ZHU/YIAN</t>
  </si>
  <si>
    <t>CA5326230724USD</t>
  </si>
  <si>
    <t xml:space="preserve">3502411	</t>
  </si>
  <si>
    <t xml:space="preserve">670908	</t>
  </si>
  <si>
    <t xml:space="preserve">999224886172443	</t>
  </si>
  <si>
    <t>[新加坡]新加坡史各士皇族酒店(Royal Plaza on Scotts)(37230830)</t>
  </si>
  <si>
    <t>豪华特大床房&lt;2人入住&gt;&lt;不退款&gt;</t>
  </si>
  <si>
    <t>YUAN/XIAOYI,PAN/BAOZHU</t>
  </si>
  <si>
    <t xml:space="preserve">3533365	</t>
  </si>
  <si>
    <t xml:space="preserve">3656978 / 3656979	</t>
  </si>
  <si>
    <t xml:space="preserve">24941898549	</t>
  </si>
  <si>
    <t>[普吉岛]普吉岛美林海滩万豪度假酒店(Phuket Marriott Resort &amp; Spa, Merlin Beach)(37212423)</t>
  </si>
  <si>
    <t>池景豪华客房（1张特大床，带阳台）&lt;2人入住&gt;&lt;不退款&gt;&lt;普通会员&gt;</t>
  </si>
  <si>
    <t>GUO/MENGNING,XU/SHUFEI</t>
  </si>
  <si>
    <t xml:space="preserve">3547600	</t>
  </si>
  <si>
    <t xml:space="preserve">81746791	</t>
  </si>
  <si>
    <t>退单</t>
  </si>
  <si>
    <t xml:space="preserve">999225049767045	</t>
  </si>
  <si>
    <t>[马卡蒂]阿尔法公寓式酒店 (多用途酒店)(The Alpha Suites (Multi-use Hotel))(44696032)</t>
  </si>
  <si>
    <t>两卧套房&lt;2人入住&gt;&lt;不退款&gt;</t>
  </si>
  <si>
    <t>YEN/YUHSIANG,LIN/SHIFENG</t>
  </si>
  <si>
    <t xml:space="preserve">3575444	</t>
  </si>
  <si>
    <t xml:space="preserve">170401	</t>
  </si>
  <si>
    <t xml:space="preserve">999225061275095	</t>
  </si>
  <si>
    <t>[普吉岛]普吉岛巴东海滩中央智选假日酒店 - IHG 旗下酒店(Holiday Inn Express Phuket Patong Beach Central, an IHG Hotel)(40721396)</t>
  </si>
  <si>
    <t>池景特大床房&lt;2人入住&gt;&lt;不退款&gt;&lt;早餐&gt;</t>
  </si>
  <si>
    <t>ZHA/JIAMING</t>
  </si>
  <si>
    <t xml:space="preserve">3577526	</t>
  </si>
  <si>
    <t xml:space="preserve">337040	</t>
  </si>
  <si>
    <t>,</t>
  </si>
  <si>
    <t>USD 2700.34</t>
  </si>
  <si>
    <t>A230724091615911</t>
  </si>
  <si>
    <t>A230724091724911</t>
  </si>
  <si>
    <t>USD / HKD 当前参考汇率: 7.81746</t>
  </si>
  <si>
    <t xml:space="preserve">总计：2700.34 USD/
21109.8 HKD 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</si>
  <si>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</si>
  <si>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</si>
  <si>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</si>
  <si>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</si>
  <si>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</si>
  <si>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</si>
  <si>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</si>
  <si>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</si>
  <si>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</si>
  <si>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</si>
  <si>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</si>
  <si>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</si>
  <si>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</si>
  <si>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</si>
  <si>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</si>
  <si>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</si>
  <si>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</si>
  <si>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</si>
  <si>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</si>
  <si>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2023-07-01</t>
  </si>
  <si>
    <t>3577526</t>
  </si>
  <si>
    <t>普吉岛芭东海滩中央智选假日酒店  (SHA Extra Plus)</t>
  </si>
  <si>
    <t>ZHA JIAMING</t>
  </si>
  <si>
    <t>2023-07-17</t>
  </si>
  <si>
    <t>2023-07-21</t>
  </si>
  <si>
    <t>退房日周结</t>
  </si>
  <si>
    <t>2075.87</t>
  </si>
  <si>
    <t>285.32</t>
  </si>
  <si>
    <t>0</t>
  </si>
  <si>
    <t>0.00</t>
  </si>
  <si>
    <t>携程盛景国际直连</t>
  </si>
  <si>
    <t>01.010677</t>
  </si>
  <si>
    <t>2023-07-01 16:54:37</t>
  </si>
  <si>
    <t>否</t>
  </si>
  <si>
    <t>汇智国际旅游发展有限公司</t>
  </si>
  <si>
    <t>直采</t>
  </si>
  <si>
    <t>泰国</t>
  </si>
  <si>
    <t>3575755</t>
  </si>
  <si>
    <t>诺拉布里温泉度假酒店 (SHA Plus+)</t>
  </si>
  <si>
    <t>MOHANTY DRUHEEN</t>
  </si>
  <si>
    <t>2023-07-19</t>
  </si>
  <si>
    <t>2023-07-20</t>
  </si>
  <si>
    <t>1829.96</t>
  </si>
  <si>
    <t>251.52</t>
  </si>
  <si>
    <t>2023-07-01 13:13:17</t>
  </si>
  <si>
    <t>2023-06-30</t>
  </si>
  <si>
    <t>3575444</t>
  </si>
  <si>
    <t>阿尔法公寓式酒店</t>
  </si>
  <si>
    <t>YEN YUHSIANG,LIN SHIFENG</t>
  </si>
  <si>
    <t>4400.00</t>
  </si>
  <si>
    <t>605.56</t>
  </si>
  <si>
    <t>2023-07-01 11:00:42</t>
  </si>
  <si>
    <t>菲律宾</t>
  </si>
  <si>
    <t>2023-06-24</t>
  </si>
  <si>
    <t>3547600</t>
  </si>
  <si>
    <t>普吉岛美林海滩万豪度假酒店 (SHA Extra Plus)</t>
  </si>
  <si>
    <t>GUO MENGNING,XU SHUFEI</t>
  </si>
  <si>
    <t>2507.66</t>
  </si>
  <si>
    <t>347.88</t>
  </si>
  <si>
    <t>69.36</t>
  </si>
  <si>
    <t>-278</t>
  </si>
  <si>
    <t>-2007</t>
  </si>
  <si>
    <t>2023-06-25 17:28:14</t>
  </si>
  <si>
    <t>直连</t>
  </si>
  <si>
    <t>2023-06-21</t>
  </si>
  <si>
    <t>3533365</t>
  </si>
  <si>
    <t>新加坡史各士皇族酒店</t>
  </si>
  <si>
    <t>YUAN XIAOYI,PAN BAOZHU</t>
  </si>
  <si>
    <t>5643.88</t>
  </si>
  <si>
    <t>783.72</t>
  </si>
  <si>
    <t>2023-06-21 16:11:37</t>
  </si>
  <si>
    <t>新加坡</t>
  </si>
  <si>
    <t>2023-06-14</t>
  </si>
  <si>
    <t>3502411</t>
  </si>
  <si>
    <t>普吉岛芭东美爵大酒店(政府卫生认证)</t>
  </si>
  <si>
    <t>ZHU YIAN</t>
  </si>
  <si>
    <t>1468.03</t>
  </si>
  <si>
    <t>204.58</t>
  </si>
  <si>
    <t>2023-06-14 14:07:37</t>
  </si>
  <si>
    <t>2023-05-03</t>
  </si>
  <si>
    <t>3318595</t>
  </si>
  <si>
    <t>新加坡庄家大酒店</t>
  </si>
  <si>
    <t>SHIN HAN SEOB</t>
  </si>
  <si>
    <t>2023-07-16</t>
  </si>
  <si>
    <t>3474.90</t>
  </si>
  <si>
    <t>500.00</t>
  </si>
  <si>
    <t>2023-05-06 10:57:11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</si>
</sst>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8255</xdr:colOff>
      <xdr:row>9</xdr:row>
      <xdr:rowOff>160020</xdr:rowOff>
    </xdr:from>
    <xdr:to>
      <xdr:col>19</xdr:col>
      <xdr:colOff>351155</xdr:colOff>
      <xdr:row>38</xdr:row>
      <xdr:rowOff>7620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2055" y="1623060"/>
          <a:ext cx="9944100" cy="5151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45124</v>
      </c>
      <c r="G2" s="6">
        <v>45127</v>
      </c>
      <c r="H2" s="4">
        <v>2</v>
      </c>
      <c r="I2" s="4">
        <v>3</v>
      </c>
      <c r="J2" s="4">
        <v>6</v>
      </c>
      <c r="K2" s="4" t="s">
        <v>30</v>
      </c>
      <c r="L2" s="4">
        <v>438</v>
      </c>
      <c r="M2" s="4">
        <v>438</v>
      </c>
      <c r="N2" s="4" t="s">
        <v>31</v>
      </c>
      <c r="O2" s="4" t="s">
        <v>32</v>
      </c>
      <c r="P2" s="4" t="s">
        <v>33</v>
      </c>
      <c r="Q2" s="4">
        <v>0</v>
      </c>
      <c r="R2" s="7">
        <v>45042</v>
      </c>
      <c r="S2" s="6">
        <v>45130</v>
      </c>
      <c r="T2" s="4" t="s">
        <v>34</v>
      </c>
      <c r="U2" s="4">
        <v>438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45124</v>
      </c>
      <c r="G3" s="6">
        <v>45127</v>
      </c>
      <c r="H3" s="4">
        <v>2</v>
      </c>
      <c r="I3" s="4">
        <v>3</v>
      </c>
      <c r="J3" s="4">
        <v>6</v>
      </c>
      <c r="K3" s="4" t="s">
        <v>30</v>
      </c>
      <c r="L3" s="4">
        <v>-438</v>
      </c>
      <c r="M3" s="4">
        <v>-438</v>
      </c>
      <c r="N3" s="4" t="s">
        <v>31</v>
      </c>
      <c r="O3" s="4" t="s">
        <v>32</v>
      </c>
      <c r="P3" s="4" t="s">
        <v>33</v>
      </c>
      <c r="Q3" s="4">
        <v>0</v>
      </c>
      <c r="R3" s="7">
        <v>45042</v>
      </c>
      <c r="S3" s="6">
        <v>45130</v>
      </c>
      <c r="T3" s="4" t="s">
        <v>34</v>
      </c>
      <c r="U3" s="4">
        <v>-438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45123</v>
      </c>
      <c r="G4" s="6">
        <v>45127</v>
      </c>
      <c r="H4" s="4">
        <v>1</v>
      </c>
      <c r="I4" s="4">
        <v>4</v>
      </c>
      <c r="J4" s="4">
        <v>4</v>
      </c>
      <c r="K4" s="4" t="s">
        <v>30</v>
      </c>
      <c r="L4" s="4">
        <v>500</v>
      </c>
      <c r="M4" s="4">
        <v>500</v>
      </c>
      <c r="N4" s="4" t="s">
        <v>41</v>
      </c>
      <c r="O4" s="4" t="s">
        <v>32</v>
      </c>
      <c r="P4" s="4" t="s">
        <v>33</v>
      </c>
      <c r="Q4" s="4">
        <v>0</v>
      </c>
      <c r="R4" s="7">
        <v>45049</v>
      </c>
      <c r="S4" s="6">
        <v>45130</v>
      </c>
      <c r="T4" s="4" t="s">
        <v>34</v>
      </c>
      <c r="U4" s="4">
        <v>500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6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45126</v>
      </c>
      <c r="G5" s="6">
        <v>45127</v>
      </c>
      <c r="H5" s="4">
        <v>2</v>
      </c>
      <c r="I5" s="4">
        <v>1</v>
      </c>
      <c r="J5" s="4">
        <v>2</v>
      </c>
      <c r="K5" s="4" t="s">
        <v>30</v>
      </c>
      <c r="L5" s="4">
        <v>251.52</v>
      </c>
      <c r="M5" s="4">
        <v>251.52</v>
      </c>
      <c r="N5" s="4" t="s">
        <v>47</v>
      </c>
      <c r="O5" s="4" t="s">
        <v>32</v>
      </c>
      <c r="P5" s="4" t="s">
        <v>33</v>
      </c>
      <c r="Q5" s="4">
        <v>0</v>
      </c>
      <c r="R5" s="7">
        <v>45108.0000115741</v>
      </c>
      <c r="S5" s="6">
        <v>45130</v>
      </c>
      <c r="T5" s="4" t="s">
        <v>34</v>
      </c>
      <c r="U5" s="4">
        <v>251.52</v>
      </c>
      <c r="V5" s="4">
        <v>0</v>
      </c>
      <c r="W5" s="4">
        <v>0</v>
      </c>
      <c r="X5" s="4" t="s">
        <v>48</v>
      </c>
      <c r="Y5" s="4">
        <v>90332</v>
      </c>
      <c r="Z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45126</v>
      </c>
      <c r="G6" s="6">
        <v>45128</v>
      </c>
      <c r="H6" s="4">
        <v>1</v>
      </c>
      <c r="I6" s="4">
        <v>2</v>
      </c>
      <c r="J6" s="4">
        <v>2</v>
      </c>
      <c r="K6" s="4" t="s">
        <v>30</v>
      </c>
      <c r="L6" s="4">
        <v>204.58</v>
      </c>
      <c r="M6" s="4">
        <v>204.58</v>
      </c>
      <c r="N6" s="4" t="s">
        <v>53</v>
      </c>
      <c r="O6" s="4" t="s">
        <v>54</v>
      </c>
      <c r="P6" s="4" t="s">
        <v>33</v>
      </c>
      <c r="Q6" s="4">
        <v>0</v>
      </c>
      <c r="R6" s="7">
        <v>45091</v>
      </c>
      <c r="S6" s="6">
        <v>45131</v>
      </c>
      <c r="T6" s="4" t="s">
        <v>34</v>
      </c>
      <c r="U6" s="4">
        <v>204.58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45126</v>
      </c>
      <c r="G7" s="6">
        <v>45128</v>
      </c>
      <c r="H7" s="4">
        <v>2</v>
      </c>
      <c r="I7" s="4">
        <v>2</v>
      </c>
      <c r="J7" s="4">
        <v>4</v>
      </c>
      <c r="K7" s="4" t="s">
        <v>30</v>
      </c>
      <c r="L7" s="4">
        <v>783.72</v>
      </c>
      <c r="M7" s="4">
        <v>783.72</v>
      </c>
      <c r="N7" s="4" t="s">
        <v>60</v>
      </c>
      <c r="O7" s="4" t="s">
        <v>54</v>
      </c>
      <c r="P7" s="4" t="s">
        <v>33</v>
      </c>
      <c r="Q7" s="4">
        <v>0</v>
      </c>
      <c r="R7" s="7">
        <v>45098.0000115741</v>
      </c>
      <c r="S7" s="6">
        <v>45131</v>
      </c>
      <c r="T7" s="4" t="s">
        <v>34</v>
      </c>
      <c r="U7" s="4">
        <v>783.72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45126</v>
      </c>
      <c r="G8" s="6">
        <v>45128</v>
      </c>
      <c r="H8" s="4">
        <v>1</v>
      </c>
      <c r="I8" s="4">
        <v>2</v>
      </c>
      <c r="J8" s="4">
        <v>2</v>
      </c>
      <c r="K8" s="4" t="s">
        <v>30</v>
      </c>
      <c r="L8" s="4">
        <v>347.88</v>
      </c>
      <c r="M8" s="4">
        <v>347.88</v>
      </c>
      <c r="N8" s="4" t="s">
        <v>66</v>
      </c>
      <c r="O8" s="4" t="s">
        <v>54</v>
      </c>
      <c r="P8" s="4" t="s">
        <v>33</v>
      </c>
      <c r="Q8" s="4">
        <v>0</v>
      </c>
      <c r="R8" s="7">
        <v>45101</v>
      </c>
      <c r="S8" s="6">
        <v>45131</v>
      </c>
      <c r="T8" s="4" t="s">
        <v>34</v>
      </c>
      <c r="U8" s="4">
        <v>347.88</v>
      </c>
      <c r="V8" s="4">
        <v>0</v>
      </c>
      <c r="W8" s="4">
        <v>0</v>
      </c>
      <c r="X8" s="4" t="s">
        <v>67</v>
      </c>
      <c r="Y8" s="4" t="s">
        <v>68</v>
      </c>
    </row>
    <row r="9" s="4" customFormat="1" spans="1:25">
      <c r="A9" s="4" t="s">
        <v>63</v>
      </c>
      <c r="B9" s="4" t="s">
        <v>26</v>
      </c>
      <c r="C9" s="4" t="s">
        <v>69</v>
      </c>
      <c r="D9" s="4" t="s">
        <v>64</v>
      </c>
      <c r="E9" s="4" t="s">
        <v>65</v>
      </c>
      <c r="F9" s="6">
        <v>45126</v>
      </c>
      <c r="G9" s="6">
        <v>45128</v>
      </c>
      <c r="H9" s="4">
        <v>1</v>
      </c>
      <c r="I9" s="4">
        <v>2</v>
      </c>
      <c r="J9" s="4">
        <v>2</v>
      </c>
      <c r="K9" s="4" t="s">
        <v>30</v>
      </c>
      <c r="L9" s="4">
        <v>-278.24</v>
      </c>
      <c r="M9" s="4">
        <v>-278.24</v>
      </c>
      <c r="N9" s="4" t="s">
        <v>66</v>
      </c>
      <c r="O9" s="4" t="s">
        <v>54</v>
      </c>
      <c r="P9" s="4" t="s">
        <v>33</v>
      </c>
      <c r="Q9" s="4">
        <v>0</v>
      </c>
      <c r="R9" s="7">
        <v>45101.9501157407</v>
      </c>
      <c r="S9" s="6">
        <v>45131</v>
      </c>
      <c r="T9" s="4" t="s">
        <v>34</v>
      </c>
      <c r="U9" s="4">
        <v>-278.24</v>
      </c>
      <c r="V9" s="4">
        <v>0</v>
      </c>
      <c r="W9" s="4">
        <v>0</v>
      </c>
      <c r="X9" s="4" t="s">
        <v>67</v>
      </c>
      <c r="Y9" s="4" t="s">
        <v>68</v>
      </c>
    </row>
    <row r="10" s="4" customFormat="1" spans="1:26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45126</v>
      </c>
      <c r="G10" s="6">
        <v>45128</v>
      </c>
      <c r="H10" s="4">
        <v>2</v>
      </c>
      <c r="I10" s="4">
        <v>2</v>
      </c>
      <c r="J10" s="4">
        <v>4</v>
      </c>
      <c r="K10" s="4" t="s">
        <v>30</v>
      </c>
      <c r="L10" s="4">
        <v>605.56</v>
      </c>
      <c r="M10" s="4">
        <v>605.56</v>
      </c>
      <c r="N10" s="4" t="s">
        <v>73</v>
      </c>
      <c r="O10" s="4" t="s">
        <v>54</v>
      </c>
      <c r="P10" s="4" t="s">
        <v>33</v>
      </c>
      <c r="Q10" s="4">
        <v>0</v>
      </c>
      <c r="R10" s="7">
        <v>45107.0000115741</v>
      </c>
      <c r="S10" s="6">
        <v>45131</v>
      </c>
      <c r="T10" s="4" t="s">
        <v>34</v>
      </c>
      <c r="U10" s="4">
        <v>605.56</v>
      </c>
      <c r="V10" s="4">
        <v>0</v>
      </c>
      <c r="W10" s="4">
        <v>0</v>
      </c>
      <c r="X10" s="4" t="s">
        <v>74</v>
      </c>
      <c r="Y10" s="4">
        <v>170400</v>
      </c>
      <c r="Z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45124</v>
      </c>
      <c r="G11" s="6">
        <v>45128</v>
      </c>
      <c r="H11" s="4">
        <v>1</v>
      </c>
      <c r="I11" s="4">
        <v>4</v>
      </c>
      <c r="J11" s="4">
        <v>4</v>
      </c>
      <c r="K11" s="4" t="s">
        <v>30</v>
      </c>
      <c r="L11" s="4">
        <v>285.32</v>
      </c>
      <c r="M11" s="4">
        <v>285.32</v>
      </c>
      <c r="N11" s="4" t="s">
        <v>79</v>
      </c>
      <c r="O11" s="4" t="s">
        <v>54</v>
      </c>
      <c r="P11" s="4" t="s">
        <v>33</v>
      </c>
      <c r="Q11" s="4">
        <v>0</v>
      </c>
      <c r="R11" s="7">
        <v>45108.0000115741</v>
      </c>
      <c r="S11" s="6">
        <v>45131</v>
      </c>
      <c r="T11" s="4" t="s">
        <v>34</v>
      </c>
      <c r="U11" s="4">
        <v>285.32</v>
      </c>
      <c r="V11" s="4">
        <v>0</v>
      </c>
      <c r="W11" s="4">
        <v>0</v>
      </c>
      <c r="X11" s="4" t="s">
        <v>80</v>
      </c>
      <c r="Y11" s="4" t="s">
        <v>81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J6" sqref="J6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82</v>
      </c>
    </row>
    <row r="2" s="4" customFormat="1" hidden="1" spans="1:9">
      <c r="A2" s="5">
        <v>999223866854006</v>
      </c>
      <c r="B2" s="6">
        <v>45124</v>
      </c>
      <c r="C2" s="6">
        <v>45127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999223980299650</v>
      </c>
      <c r="B3" s="6">
        <v>45123</v>
      </c>
      <c r="C3" s="6">
        <v>45127</v>
      </c>
      <c r="D3" s="4">
        <v>500</v>
      </c>
      <c r="E3" s="4" t="str">
        <f>VLOOKUP(A3,HOP!A:L,12,0)</f>
        <v>500.00</v>
      </c>
      <c r="F3" s="4" t="str">
        <f>VLOOKUP(A3,HOP!A:C,3,0)</f>
        <v>3318595</v>
      </c>
      <c r="G3" s="4">
        <f t="shared" ref="G3:G9" si="0">D3-E3</f>
        <v>0</v>
      </c>
      <c r="H3" s="4" t="str">
        <f t="shared" ref="H3:H9" si="1">$H$1&amp;F3</f>
        <v>,3318595</v>
      </c>
      <c r="I3" s="4" t="str">
        <f>VLOOKUP(A3,HOP!A:U,21,0)</f>
        <v>直采</v>
      </c>
    </row>
    <row r="4" s="4" customFormat="1" spans="1:9">
      <c r="A4" s="5">
        <v>999225054821130</v>
      </c>
      <c r="B4" s="6">
        <v>45126</v>
      </c>
      <c r="C4" s="6">
        <v>45127</v>
      </c>
      <c r="D4" s="4">
        <v>251.52</v>
      </c>
      <c r="E4" s="4" t="str">
        <f>VLOOKUP(A4,HOP!A:L,12,0)</f>
        <v>251.52</v>
      </c>
      <c r="F4" s="4" t="str">
        <f>VLOOKUP(A4,HOP!A:C,3,0)</f>
        <v>3575755</v>
      </c>
      <c r="G4" s="4">
        <f t="shared" si="0"/>
        <v>0</v>
      </c>
      <c r="H4" s="4" t="str">
        <f t="shared" si="1"/>
        <v>,3575755</v>
      </c>
      <c r="I4" s="4" t="str">
        <f>VLOOKUP(A4,HOP!A:U,21,0)</f>
        <v>直采</v>
      </c>
    </row>
    <row r="5" s="4" customFormat="1" spans="1:9">
      <c r="A5" s="5">
        <v>999224766231849</v>
      </c>
      <c r="B5" s="6">
        <v>45126</v>
      </c>
      <c r="C5" s="6">
        <v>45128</v>
      </c>
      <c r="D5" s="4">
        <v>204.58</v>
      </c>
      <c r="E5" s="4" t="str">
        <f>VLOOKUP(A5,HOP!A:L,12,0)</f>
        <v>204.58</v>
      </c>
      <c r="F5" s="4" t="str">
        <f>VLOOKUP(A5,HOP!A:C,3,0)</f>
        <v>3502411</v>
      </c>
      <c r="G5" s="4">
        <f t="shared" si="0"/>
        <v>0</v>
      </c>
      <c r="H5" s="4" t="str">
        <f t="shared" si="1"/>
        <v>,3502411</v>
      </c>
      <c r="I5" s="4" t="str">
        <f>VLOOKUP(A5,HOP!A:U,21,0)</f>
        <v>直采</v>
      </c>
    </row>
    <row r="6" s="4" customFormat="1" spans="1:9">
      <c r="A6" s="5">
        <v>999224886172443</v>
      </c>
      <c r="B6" s="6">
        <v>45126</v>
      </c>
      <c r="C6" s="6">
        <v>45128</v>
      </c>
      <c r="D6" s="4">
        <v>783.72</v>
      </c>
      <c r="E6" s="4" t="str">
        <f>VLOOKUP(A6,HOP!A:L,12,0)</f>
        <v>783.72</v>
      </c>
      <c r="F6" s="4" t="str">
        <f>VLOOKUP(A6,HOP!A:C,3,0)</f>
        <v>3533365</v>
      </c>
      <c r="G6" s="4">
        <f t="shared" si="0"/>
        <v>0</v>
      </c>
      <c r="H6" s="4" t="str">
        <f t="shared" si="1"/>
        <v>,3533365</v>
      </c>
      <c r="I6" s="4" t="str">
        <f>VLOOKUP(A6,HOP!A:U,21,0)</f>
        <v>直采</v>
      </c>
    </row>
    <row r="7" s="4" customFormat="1" spans="1:9">
      <c r="A7" s="5">
        <v>24941898549</v>
      </c>
      <c r="B7" s="6">
        <v>45126</v>
      </c>
      <c r="C7" s="6">
        <v>45128</v>
      </c>
      <c r="D7" s="4">
        <v>69.64</v>
      </c>
      <c r="E7" s="4" t="str">
        <f>VLOOKUP(A7,HOP!A:L,12,0)</f>
        <v>69.36</v>
      </c>
      <c r="F7" s="4" t="str">
        <f>VLOOKUP(A7,HOP!A:C,3,0)</f>
        <v>3547600</v>
      </c>
      <c r="G7" s="4">
        <f t="shared" si="0"/>
        <v>0.280000000000001</v>
      </c>
      <c r="H7" s="4" t="str">
        <f t="shared" si="1"/>
        <v>,3547600</v>
      </c>
      <c r="I7" s="4" t="str">
        <f>VLOOKUP(A7,HOP!A:U,21,0)</f>
        <v>直连</v>
      </c>
    </row>
    <row r="8" s="4" customFormat="1" spans="1:9">
      <c r="A8" s="5">
        <v>999225049767045</v>
      </c>
      <c r="B8" s="6">
        <v>45126</v>
      </c>
      <c r="C8" s="6">
        <v>45128</v>
      </c>
      <c r="D8" s="4">
        <v>605.56</v>
      </c>
      <c r="E8" s="4" t="str">
        <f>VLOOKUP(A8,HOP!A:L,12,0)</f>
        <v>605.56</v>
      </c>
      <c r="F8" s="4" t="str">
        <f>VLOOKUP(A8,HOP!A:C,3,0)</f>
        <v>3575444</v>
      </c>
      <c r="G8" s="4">
        <f t="shared" si="0"/>
        <v>0</v>
      </c>
      <c r="H8" s="4" t="str">
        <f t="shared" si="1"/>
        <v>,3575444</v>
      </c>
      <c r="I8" s="4" t="str">
        <f>VLOOKUP(A8,HOP!A:U,21,0)</f>
        <v>直采</v>
      </c>
    </row>
    <row r="9" s="4" customFormat="1" spans="1:9">
      <c r="A9" s="5">
        <v>999225061275095</v>
      </c>
      <c r="B9" s="6">
        <v>45124</v>
      </c>
      <c r="C9" s="6">
        <v>45128</v>
      </c>
      <c r="D9" s="4">
        <v>285.32</v>
      </c>
      <c r="E9" s="4" t="str">
        <f>VLOOKUP(A9,HOP!A:L,12,0)</f>
        <v>285.32</v>
      </c>
      <c r="F9" s="4" t="str">
        <f>VLOOKUP(A9,HOP!A:C,3,0)</f>
        <v>3577526</v>
      </c>
      <c r="G9" s="4">
        <f t="shared" si="0"/>
        <v>0</v>
      </c>
      <c r="H9" s="4" t="str">
        <f t="shared" si="1"/>
        <v>,3577526</v>
      </c>
      <c r="I9" s="4" t="str">
        <f>VLOOKUP(A9,HOP!A:U,21,0)</f>
        <v>直采</v>
      </c>
    </row>
    <row r="11" spans="4:4">
      <c r="D11" s="4">
        <f>SUM(D2:D10)</f>
        <v>2700.34</v>
      </c>
    </row>
    <row r="12" spans="4:4">
      <c r="D12" s="4" t="s">
        <v>83</v>
      </c>
    </row>
    <row r="14" spans="1:3">
      <c r="A14" s="4" t="s">
        <v>84</v>
      </c>
      <c r="B14" s="4">
        <v>2630.7</v>
      </c>
      <c r="C14" s="4">
        <v>20565.39</v>
      </c>
    </row>
    <row r="15" spans="1:3">
      <c r="A15" s="4" t="s">
        <v>85</v>
      </c>
      <c r="B15" s="4">
        <v>69.64</v>
      </c>
      <c r="C15" s="4">
        <v>544.41</v>
      </c>
    </row>
    <row r="16" spans="1:3">
      <c r="A16" s="4" t="s">
        <v>86</v>
      </c>
      <c r="B16" s="4">
        <f>SUBTOTAL(9,B14:B15)</f>
        <v>2700.34</v>
      </c>
      <c r="C16" s="4">
        <f>SUBTOTAL(9,C14:C15)</f>
        <v>21109.8</v>
      </c>
    </row>
    <row r="17" spans="1:1">
      <c r="A17" s="4" t="s">
        <v>87</v>
      </c>
    </row>
  </sheetData>
  <autoFilter ref="A1:W9">
    <filterColumn colId="3">
      <filters>
        <filter val="500"/>
        <filter val="251.52"/>
        <filter val="285.32"/>
        <filter val="783.72"/>
        <filter val="69.64"/>
        <filter val="605.56"/>
        <filter val="204.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E20" sqref="E20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88</v>
      </c>
      <c r="B1" s="2" t="s">
        <v>89</v>
      </c>
      <c r="C1" s="2" t="s">
        <v>90</v>
      </c>
      <c r="D1" s="2" t="s">
        <v>91</v>
      </c>
      <c r="E1" s="2" t="s">
        <v>13</v>
      </c>
      <c r="F1" s="2" t="s">
        <v>5</v>
      </c>
      <c r="G1" s="2" t="s">
        <v>6</v>
      </c>
      <c r="H1" s="2" t="s">
        <v>92</v>
      </c>
      <c r="I1" s="2" t="s">
        <v>93</v>
      </c>
      <c r="J1" s="2" t="s">
        <v>94</v>
      </c>
      <c r="K1" s="2" t="s">
        <v>95</v>
      </c>
      <c r="L1" s="2" t="s">
        <v>96</v>
      </c>
      <c r="M1" s="2" t="s">
        <v>97</v>
      </c>
      <c r="N1" s="2" t="s">
        <v>98</v>
      </c>
      <c r="O1" s="2" t="s">
        <v>99</v>
      </c>
      <c r="P1" s="2" t="s">
        <v>100</v>
      </c>
      <c r="Q1" s="2" t="s">
        <v>101</v>
      </c>
      <c r="R1" s="2" t="s">
        <v>102</v>
      </c>
      <c r="S1" s="2" t="s">
        <v>103</v>
      </c>
      <c r="T1" s="2" t="s">
        <v>104</v>
      </c>
      <c r="U1" s="2" t="s">
        <v>105</v>
      </c>
      <c r="V1" s="2" t="s">
        <v>106</v>
      </c>
    </row>
    <row r="2" s="1" customFormat="1" spans="1:22">
      <c r="A2" s="3">
        <v>999225061275095</v>
      </c>
      <c r="B2" s="1" t="s">
        <v>107</v>
      </c>
      <c r="C2" s="1" t="s">
        <v>108</v>
      </c>
      <c r="D2" s="1" t="s">
        <v>109</v>
      </c>
      <c r="E2" s="1" t="s">
        <v>110</v>
      </c>
      <c r="F2" s="1" t="s">
        <v>111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999225054821130</v>
      </c>
      <c r="B3" s="1" t="s">
        <v>107</v>
      </c>
      <c r="C3" s="1" t="s">
        <v>125</v>
      </c>
      <c r="D3" s="1" t="s">
        <v>126</v>
      </c>
      <c r="E3" s="1" t="s">
        <v>127</v>
      </c>
      <c r="F3" s="1" t="s">
        <v>128</v>
      </c>
      <c r="G3" s="1" t="s">
        <v>129</v>
      </c>
      <c r="H3" s="1" t="s">
        <v>113</v>
      </c>
      <c r="I3" s="1" t="s">
        <v>130</v>
      </c>
      <c r="J3" s="1" t="s">
        <v>30</v>
      </c>
      <c r="K3" s="1" t="s">
        <v>131</v>
      </c>
      <c r="L3" s="1" t="s">
        <v>131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132</v>
      </c>
      <c r="S3" s="1" t="s">
        <v>121</v>
      </c>
      <c r="T3" s="1" t="s">
        <v>122</v>
      </c>
      <c r="U3" s="1" t="s">
        <v>123</v>
      </c>
      <c r="V3" s="1" t="s">
        <v>124</v>
      </c>
    </row>
    <row r="4" s="1" customFormat="1" spans="1:22">
      <c r="A4" s="3">
        <v>999225049767045</v>
      </c>
      <c r="B4" s="1" t="s">
        <v>133</v>
      </c>
      <c r="C4" s="1" t="s">
        <v>134</v>
      </c>
      <c r="D4" s="1" t="s">
        <v>135</v>
      </c>
      <c r="E4" s="1" t="s">
        <v>136</v>
      </c>
      <c r="F4" s="1" t="s">
        <v>128</v>
      </c>
      <c r="G4" s="1" t="s">
        <v>112</v>
      </c>
      <c r="H4" s="1" t="s">
        <v>113</v>
      </c>
      <c r="I4" s="1" t="s">
        <v>137</v>
      </c>
      <c r="J4" s="1" t="s">
        <v>30</v>
      </c>
      <c r="K4" s="1" t="s">
        <v>138</v>
      </c>
      <c r="L4" s="1" t="s">
        <v>138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139</v>
      </c>
      <c r="S4" s="1" t="s">
        <v>121</v>
      </c>
      <c r="T4" s="1" t="s">
        <v>122</v>
      </c>
      <c r="U4" s="1" t="s">
        <v>123</v>
      </c>
      <c r="V4" s="1" t="s">
        <v>140</v>
      </c>
    </row>
    <row r="5" s="1" customFormat="1" spans="1:22">
      <c r="A5" s="3">
        <v>24941898549</v>
      </c>
      <c r="B5" s="1" t="s">
        <v>141</v>
      </c>
      <c r="C5" s="1" t="s">
        <v>142</v>
      </c>
      <c r="D5" s="1" t="s">
        <v>143</v>
      </c>
      <c r="E5" s="1" t="s">
        <v>144</v>
      </c>
      <c r="F5" s="1" t="s">
        <v>128</v>
      </c>
      <c r="G5" s="1" t="s">
        <v>112</v>
      </c>
      <c r="H5" s="1" t="s">
        <v>113</v>
      </c>
      <c r="I5" s="1" t="s">
        <v>145</v>
      </c>
      <c r="J5" s="1" t="s">
        <v>30</v>
      </c>
      <c r="K5" s="1" t="s">
        <v>146</v>
      </c>
      <c r="L5" s="1" t="s">
        <v>147</v>
      </c>
      <c r="M5" s="1" t="s">
        <v>148</v>
      </c>
      <c r="N5" s="1" t="s">
        <v>149</v>
      </c>
      <c r="O5" s="1" t="s">
        <v>117</v>
      </c>
      <c r="P5" s="1" t="s">
        <v>118</v>
      </c>
      <c r="Q5" s="1" t="s">
        <v>119</v>
      </c>
      <c r="R5" s="1" t="s">
        <v>150</v>
      </c>
      <c r="S5" s="1" t="s">
        <v>121</v>
      </c>
      <c r="T5" s="1" t="s">
        <v>122</v>
      </c>
      <c r="U5" s="1" t="s">
        <v>151</v>
      </c>
      <c r="V5" s="1" t="s">
        <v>124</v>
      </c>
    </row>
    <row r="6" s="1" customFormat="1" spans="1:22">
      <c r="A6" s="3">
        <v>999224886172443</v>
      </c>
      <c r="B6" s="1" t="s">
        <v>152</v>
      </c>
      <c r="C6" s="1" t="s">
        <v>153</v>
      </c>
      <c r="D6" s="1" t="s">
        <v>154</v>
      </c>
      <c r="E6" s="1" t="s">
        <v>155</v>
      </c>
      <c r="F6" s="1" t="s">
        <v>128</v>
      </c>
      <c r="G6" s="1" t="s">
        <v>112</v>
      </c>
      <c r="H6" s="1" t="s">
        <v>113</v>
      </c>
      <c r="I6" s="1" t="s">
        <v>156</v>
      </c>
      <c r="J6" s="1" t="s">
        <v>30</v>
      </c>
      <c r="K6" s="1" t="s">
        <v>157</v>
      </c>
      <c r="L6" s="1" t="s">
        <v>157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158</v>
      </c>
      <c r="S6" s="1" t="s">
        <v>121</v>
      </c>
      <c r="T6" s="1" t="s">
        <v>122</v>
      </c>
      <c r="U6" s="1" t="s">
        <v>123</v>
      </c>
      <c r="V6" s="1" t="s">
        <v>159</v>
      </c>
    </row>
    <row r="7" s="1" customFormat="1" spans="1:22">
      <c r="A7" s="3">
        <v>999224766231849</v>
      </c>
      <c r="B7" s="1" t="s">
        <v>160</v>
      </c>
      <c r="C7" s="1" t="s">
        <v>161</v>
      </c>
      <c r="D7" s="1" t="s">
        <v>162</v>
      </c>
      <c r="E7" s="1" t="s">
        <v>163</v>
      </c>
      <c r="F7" s="1" t="s">
        <v>128</v>
      </c>
      <c r="G7" s="1" t="s">
        <v>112</v>
      </c>
      <c r="H7" s="1" t="s">
        <v>113</v>
      </c>
      <c r="I7" s="1" t="s">
        <v>164</v>
      </c>
      <c r="J7" s="1" t="s">
        <v>30</v>
      </c>
      <c r="K7" s="1" t="s">
        <v>165</v>
      </c>
      <c r="L7" s="1" t="s">
        <v>165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166</v>
      </c>
      <c r="S7" s="1" t="s">
        <v>121</v>
      </c>
      <c r="T7" s="1" t="s">
        <v>122</v>
      </c>
      <c r="U7" s="1" t="s">
        <v>123</v>
      </c>
      <c r="V7" s="1" t="s">
        <v>124</v>
      </c>
    </row>
    <row r="8" s="1" customFormat="1" spans="1:22">
      <c r="A8" s="3">
        <v>999223980299650</v>
      </c>
      <c r="B8" s="1" t="s">
        <v>167</v>
      </c>
      <c r="C8" s="1" t="s">
        <v>168</v>
      </c>
      <c r="D8" s="1" t="s">
        <v>169</v>
      </c>
      <c r="E8" s="1" t="s">
        <v>170</v>
      </c>
      <c r="F8" s="1" t="s">
        <v>171</v>
      </c>
      <c r="G8" s="1" t="s">
        <v>129</v>
      </c>
      <c r="H8" s="1" t="s">
        <v>113</v>
      </c>
      <c r="I8" s="1" t="s">
        <v>172</v>
      </c>
      <c r="J8" s="1" t="s">
        <v>30</v>
      </c>
      <c r="K8" s="1" t="s">
        <v>173</v>
      </c>
      <c r="L8" s="1" t="s">
        <v>173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174</v>
      </c>
      <c r="S8" s="1" t="s">
        <v>121</v>
      </c>
      <c r="T8" s="1" t="s">
        <v>122</v>
      </c>
      <c r="U8" s="1" t="s">
        <v>123</v>
      </c>
      <c r="V8" s="1" t="s">
        <v>159</v>
      </c>
    </row>
    <row r="9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2023-07-24T01:19:18Z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