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<sst xmlns="http://schemas.openxmlformats.org/spreadsheetml/2006/main" count="155" uniqueCount="108">
  <si>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</si>
  <si>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</si>
  <si>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</si>
  <si>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</si>
  <si>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</si>
  <si>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</si>
  <si>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</si>
  <si>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</si>
  <si>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</si>
  <si>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</si>
  <si>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</si>
  <si>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</si>
  <si>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</si>
  <si>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</si>
  <si>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</si>
  <si>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</si>
  <si>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</si>
  <si>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</si>
  <si>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</si>
  <si>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</si>
  <si>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</si>
  <si>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</si>
  <si>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</si>
  <si>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</si>
  <si>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</si>
  <si>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999224142066714	</t>
  </si>
  <si>
    <t>Ctrip</t>
  </si>
  <si>
    <t>正常</t>
  </si>
  <si>
    <t>[普吉岛]奈涵度假村(The Nai Harn - Sha Extra Plus)(40718848)</t>
  </si>
  <si>
    <t>至尊海洋景房&lt;2人入住&gt;&lt;不退款&gt;&lt;早餐&gt;</t>
  </si>
  <si>
    <t>USD</t>
  </si>
  <si>
    <t>UMETANI/TATSUO,UMETANI/AIKO</t>
  </si>
  <si>
    <t>CA5326230725USD</t>
  </si>
  <si>
    <t>未提现</t>
  </si>
  <si>
    <t>携程开票</t>
  </si>
  <si>
    <t xml:space="preserve">3371666	</t>
  </si>
  <si>
    <t xml:space="preserve">467633	</t>
  </si>
  <si>
    <t xml:space="preserve">999224985773512	</t>
  </si>
  <si>
    <t>[首尔]三井酒店(Hotel Samjung)(37236514)</t>
  </si>
  <si>
    <t>标准双床房&lt;2人入住&gt;&lt;不退款&gt;</t>
  </si>
  <si>
    <t>HAN/JAEWON</t>
  </si>
  <si>
    <t xml:space="preserve">3557755	</t>
  </si>
  <si>
    <t xml:space="preserve">23049675	</t>
  </si>
  <si>
    <t xml:space="preserve">999225062143187	</t>
  </si>
  <si>
    <t>[曼谷]曼谷林布兰套房酒店(Rembrandt Hotel and Suites Bangkok)(44800781)</t>
  </si>
  <si>
    <t>高级房&lt;1&gt;&lt;2人入住&gt;&lt;不退款&gt;</t>
  </si>
  <si>
    <t>PARK/SANGMYOUNG</t>
  </si>
  <si>
    <t xml:space="preserve">3578080	</t>
  </si>
  <si>
    <t xml:space="preserve">127435006	</t>
  </si>
  <si>
    <t>,</t>
  </si>
  <si>
    <t>USD 1017.32</t>
  </si>
  <si>
    <t>A230725093334911</t>
  </si>
  <si>
    <t>USD / HKD 当前参考汇率: 7.81302</t>
  </si>
  <si>
    <t>总计：1017.32 USD/
7948.34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</si>
  <si>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</si>
  <si>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</si>
  <si>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</si>
  <si>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</si>
  <si>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</si>
  <si>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</si>
  <si>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</si>
  <si>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</si>
  <si>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</si>
  <si>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</si>
  <si>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</si>
  <si>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</si>
  <si>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</si>
  <si>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</si>
  <si>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</si>
  <si>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</si>
  <si>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</si>
  <si>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</si>
  <si>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</si>
  <si>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2023-05-14</t>
  </si>
  <si>
    <t>3371666</t>
  </si>
  <si>
    <t>普吉岛奈涵度假村</t>
  </si>
  <si>
    <t>UMETANI TATSUO,UMETANI AIKO</t>
  </si>
  <si>
    <t>2023-07-18</t>
  </si>
  <si>
    <t>2023-07-22</t>
  </si>
  <si>
    <t>退房日周结</t>
  </si>
  <si>
    <t>4884.53</t>
  </si>
  <si>
    <t>700.00</t>
  </si>
  <si>
    <t>0</t>
  </si>
  <si>
    <t>0.00</t>
  </si>
  <si>
    <t>携程盛景国际直连</t>
  </si>
  <si>
    <t>01.010677</t>
  </si>
  <si>
    <t>2023-05-14 19:42:40</t>
  </si>
  <si>
    <t>否</t>
  </si>
  <si>
    <t>汇智国际旅游发展有限公司</t>
  </si>
  <si>
    <t>直采</t>
  </si>
  <si>
    <t>泰国</t>
  </si>
  <si>
    <t>2023-06-27</t>
  </si>
  <si>
    <t>3557755</t>
  </si>
  <si>
    <t>首尔三井酒店</t>
  </si>
  <si>
    <t>HAN JAEWON</t>
  </si>
  <si>
    <t>2023-07-19</t>
  </si>
  <si>
    <t>1752.01</t>
  </si>
  <si>
    <t>241.44</t>
  </si>
  <si>
    <t>2023-06-27 14:30:30</t>
  </si>
  <si>
    <t>韩国</t>
  </si>
  <si>
    <t>2023-07-01</t>
  </si>
  <si>
    <t>3578080</t>
  </si>
  <si>
    <t>曼谷瑞博朗得酒店</t>
  </si>
  <si>
    <t>PARK SANGMYOUNG</t>
  </si>
  <si>
    <t>2023-07-20</t>
  </si>
  <si>
    <t>552.07</t>
  </si>
  <si>
    <t>75.88</t>
  </si>
  <si>
    <t>2023-07-02 21:48:26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</si>
</sst>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8255</xdr:colOff>
      <xdr:row>4</xdr:row>
      <xdr:rowOff>175260</xdr:rowOff>
    </xdr:from>
    <xdr:to>
      <xdr:col>19</xdr:col>
      <xdr:colOff>130175</xdr:colOff>
      <xdr:row>29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2055" y="906780"/>
          <a:ext cx="9723120" cy="4556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45125</v>
      </c>
      <c r="G2" s="6">
        <v>45129</v>
      </c>
      <c r="H2" s="4">
        <v>1</v>
      </c>
      <c r="I2" s="4">
        <v>4</v>
      </c>
      <c r="J2" s="4">
        <v>4</v>
      </c>
      <c r="K2" s="4" t="s">
        <v>30</v>
      </c>
      <c r="L2" s="4">
        <v>700</v>
      </c>
      <c r="M2" s="4">
        <v>700</v>
      </c>
      <c r="N2" s="4" t="s">
        <v>31</v>
      </c>
      <c r="O2" s="4" t="s">
        <v>32</v>
      </c>
      <c r="P2" s="4" t="s">
        <v>33</v>
      </c>
      <c r="Q2" s="4">
        <v>0</v>
      </c>
      <c r="R2" s="7">
        <v>45060</v>
      </c>
      <c r="S2" s="6">
        <v>45132</v>
      </c>
      <c r="T2" s="4" t="s">
        <v>34</v>
      </c>
      <c r="U2" s="4">
        <v>700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45126</v>
      </c>
      <c r="G3" s="6">
        <v>45129</v>
      </c>
      <c r="H3" s="4">
        <v>1</v>
      </c>
      <c r="I3" s="4">
        <v>3</v>
      </c>
      <c r="J3" s="4">
        <v>3</v>
      </c>
      <c r="K3" s="4" t="s">
        <v>30</v>
      </c>
      <c r="L3" s="4">
        <v>241.44</v>
      </c>
      <c r="M3" s="4">
        <v>241.44</v>
      </c>
      <c r="N3" s="4" t="s">
        <v>40</v>
      </c>
      <c r="O3" s="4" t="s">
        <v>32</v>
      </c>
      <c r="P3" s="4" t="s">
        <v>33</v>
      </c>
      <c r="Q3" s="4">
        <v>0</v>
      </c>
      <c r="R3" s="7">
        <v>45104</v>
      </c>
      <c r="S3" s="6">
        <v>45132</v>
      </c>
      <c r="T3" s="4" t="s">
        <v>34</v>
      </c>
      <c r="U3" s="4">
        <v>241.44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45127</v>
      </c>
      <c r="G4" s="6">
        <v>45129</v>
      </c>
      <c r="H4" s="4">
        <v>1</v>
      </c>
      <c r="I4" s="4">
        <v>2</v>
      </c>
      <c r="J4" s="4">
        <v>2</v>
      </c>
      <c r="K4" s="4" t="s">
        <v>30</v>
      </c>
      <c r="L4" s="4">
        <v>75.88</v>
      </c>
      <c r="M4" s="4">
        <v>75.88</v>
      </c>
      <c r="N4" s="4" t="s">
        <v>46</v>
      </c>
      <c r="O4" s="4" t="s">
        <v>32</v>
      </c>
      <c r="P4" s="4" t="s">
        <v>33</v>
      </c>
      <c r="Q4" s="4">
        <v>0</v>
      </c>
      <c r="R4" s="7">
        <v>45108.0000115741</v>
      </c>
      <c r="S4" s="6">
        <v>45132</v>
      </c>
      <c r="T4" s="4" t="s">
        <v>34</v>
      </c>
      <c r="U4" s="4">
        <v>75.88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C11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999224142066714</v>
      </c>
      <c r="B2" s="6">
        <v>45125</v>
      </c>
      <c r="C2" s="6">
        <v>45129</v>
      </c>
      <c r="D2" s="4">
        <v>700</v>
      </c>
      <c r="E2" s="4" t="str">
        <f>VLOOKUP(A2,HOP!A:L,12,0)</f>
        <v>700.00</v>
      </c>
      <c r="F2" s="4" t="str">
        <f>VLOOKUP(A2,HOP!A:C,3,0)</f>
        <v>3371666</v>
      </c>
      <c r="G2" s="4">
        <f>D2-E2</f>
        <v>0</v>
      </c>
      <c r="H2" s="4" t="str">
        <f>$H$1&amp;F2</f>
        <v>,3371666</v>
      </c>
      <c r="I2" s="4" t="str">
        <f>VLOOKUP(A2,HOP!A:U,21,0)</f>
        <v>直采</v>
      </c>
    </row>
    <row r="3" s="4" customFormat="1" spans="1:9">
      <c r="A3" s="5">
        <v>999224985773512</v>
      </c>
      <c r="B3" s="6">
        <v>45126</v>
      </c>
      <c r="C3" s="6">
        <v>45129</v>
      </c>
      <c r="D3" s="4">
        <v>241.44</v>
      </c>
      <c r="E3" s="4" t="str">
        <f>VLOOKUP(A3,HOP!A:L,12,0)</f>
        <v>241.44</v>
      </c>
      <c r="F3" s="4" t="str">
        <f>VLOOKUP(A3,HOP!A:C,3,0)</f>
        <v>3557755</v>
      </c>
      <c r="G3" s="4">
        <f>D3-E3</f>
        <v>0</v>
      </c>
      <c r="H3" s="4" t="str">
        <f>$H$1&amp;F3</f>
        <v>,3557755</v>
      </c>
      <c r="I3" s="4" t="str">
        <f>VLOOKUP(A3,HOP!A:U,21,0)</f>
        <v>直采</v>
      </c>
    </row>
    <row r="4" s="4" customFormat="1" spans="1:9">
      <c r="A4" s="5">
        <v>999225062143187</v>
      </c>
      <c r="B4" s="6">
        <v>45127</v>
      </c>
      <c r="C4" s="6">
        <v>45129</v>
      </c>
      <c r="D4" s="4">
        <v>75.88</v>
      </c>
      <c r="E4" s="4" t="str">
        <f>VLOOKUP(A4,HOP!A:L,12,0)</f>
        <v>75.88</v>
      </c>
      <c r="F4" s="4" t="str">
        <f>VLOOKUP(A4,HOP!A:C,3,0)</f>
        <v>3578080</v>
      </c>
      <c r="G4" s="4">
        <f>D4-E4</f>
        <v>0</v>
      </c>
      <c r="H4" s="4" t="str">
        <f>$H$1&amp;F4</f>
        <v>,3578080</v>
      </c>
      <c r="I4" s="4" t="str">
        <f>VLOOKUP(A4,HOP!A:U,21,0)</f>
        <v>直采</v>
      </c>
    </row>
    <row r="6" spans="4:4">
      <c r="D6" s="4">
        <f>SUM(D2:D5)</f>
        <v>1017.32</v>
      </c>
    </row>
    <row r="7" spans="4:4">
      <c r="D7" s="4" t="s">
        <v>50</v>
      </c>
    </row>
    <row r="9" spans="1:3">
      <c r="A9" s="4" t="s">
        <v>51</v>
      </c>
      <c r="B9" s="4">
        <v>1017.32</v>
      </c>
      <c r="C9" s="4">
        <v>7948.34</v>
      </c>
    </row>
    <row r="10" spans="1:1">
      <c r="A10" s="4" t="s">
        <v>52</v>
      </c>
    </row>
    <row r="11" spans="1:1">
      <c r="A11" s="4" t="s">
        <v>53</v>
      </c>
    </row>
  </sheetData>
  <autoFilter ref="A1:X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999224142066714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30</v>
      </c>
      <c r="K2" s="1" t="s">
        <v>81</v>
      </c>
      <c r="L2" s="1" t="s">
        <v>81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999224985773512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78</v>
      </c>
      <c r="H3" s="1" t="s">
        <v>79</v>
      </c>
      <c r="I3" s="1" t="s">
        <v>96</v>
      </c>
      <c r="J3" s="1" t="s">
        <v>30</v>
      </c>
      <c r="K3" s="1" t="s">
        <v>97</v>
      </c>
      <c r="L3" s="1" t="s">
        <v>97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98</v>
      </c>
      <c r="S3" s="1" t="s">
        <v>87</v>
      </c>
      <c r="T3" s="1" t="s">
        <v>88</v>
      </c>
      <c r="U3" s="1" t="s">
        <v>89</v>
      </c>
      <c r="V3" s="1" t="s">
        <v>99</v>
      </c>
    </row>
    <row r="4" s="1" customFormat="1" spans="1:22">
      <c r="A4" s="3">
        <v>999225062143187</v>
      </c>
      <c r="B4" s="1" t="s">
        <v>100</v>
      </c>
      <c r="C4" s="1" t="s">
        <v>101</v>
      </c>
      <c r="D4" s="1" t="s">
        <v>102</v>
      </c>
      <c r="E4" s="1" t="s">
        <v>103</v>
      </c>
      <c r="F4" s="1" t="s">
        <v>104</v>
      </c>
      <c r="G4" s="1" t="s">
        <v>78</v>
      </c>
      <c r="H4" s="1" t="s">
        <v>79</v>
      </c>
      <c r="I4" s="1" t="s">
        <v>105</v>
      </c>
      <c r="J4" s="1" t="s">
        <v>30</v>
      </c>
      <c r="K4" s="1" t="s">
        <v>106</v>
      </c>
      <c r="L4" s="1" t="s">
        <v>106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107</v>
      </c>
      <c r="S4" s="1" t="s">
        <v>87</v>
      </c>
      <c r="T4" s="1" t="s">
        <v>88</v>
      </c>
      <c r="U4" s="1" t="s">
        <v>89</v>
      </c>
      <c r="V4" s="1" t="s">
        <v>90</v>
      </c>
    </row>
    <row r="5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2023-07-25T01:34:11Z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