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对账!$1:$17</definedName>
  </definedNames>
  <calcPr calcId="144525"/>
</workbook>
</file>

<file path=xl/sharedStrings.xml><?xml version="1.0" encoding="utf-8"?>
<sst xmlns="http://schemas.openxmlformats.org/spreadsheetml/2006/main" count="211" uniqueCount="123">
  <si>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</si>
  <si>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</si>
  <si>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</si>
  <si>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</si>
  <si>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</si>
  <si>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</si>
  <si>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</si>
  <si>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</si>
  <si>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</si>
  <si>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</si>
  <si>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</si>
  <si>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</si>
  <si>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</si>
  <si>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</si>
  <si>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</si>
  <si>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</si>
  <si>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</si>
  <si>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</si>
  <si>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</si>
  <si>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</si>
  <si>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</si>
  <si>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</si>
  <si>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</si>
  <si>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</si>
  <si>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</si>
  <si>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999224873270591	</t>
  </si>
  <si>
    <t>Ctrip</t>
  </si>
  <si>
    <t>正常</t>
  </si>
  <si>
    <t>[香港]香港九龙海逸君绰酒店(Harbour Grand Kowloon)(17095949)</t>
  </si>
  <si>
    <t>高级客房(至少连住2晚及以上)&lt;特惠&gt;&lt;双人入住&gt;&lt;内宾&gt;&lt;无早&gt;</t>
  </si>
  <si>
    <t>CNY</t>
  </si>
  <si>
    <t>JIN/GUOPING,MA/MEIFANG,GU/LIYAN,JIANG/CHUNQIN,JIANG/CHENGHAO</t>
  </si>
  <si>
    <t>CA363230726CNY</t>
  </si>
  <si>
    <t>未提现</t>
  </si>
  <si>
    <t>携程开票</t>
  </si>
  <si>
    <t xml:space="preserve">3530788	</t>
  </si>
  <si>
    <t xml:space="preserve">	</t>
  </si>
  <si>
    <t xml:space="preserve">999224977261548	</t>
  </si>
  <si>
    <t>[香港]香港九龙酒店(The Kowloon Hotel)(9826444)</t>
  </si>
  <si>
    <t>豪华房(至少提前5天预订)(至少连住2晚及以上)&lt;双人入住&gt;&lt;内宾&gt;&lt;无早&gt;</t>
  </si>
  <si>
    <t>CHEN/YONGHUA</t>
  </si>
  <si>
    <t xml:space="preserve">3556188	</t>
  </si>
  <si>
    <t xml:space="preserve">999225047695215	</t>
  </si>
  <si>
    <t>[梅州]梅州白天鹅迎宾馆(100697959)</t>
  </si>
  <si>
    <t>商务江景双床房&lt;超值特惠&gt;&lt;双人入住&gt;&lt;日历房套餐高价值&gt;&lt;单早&gt;&lt;新酒店礼盒&gt;</t>
  </si>
  <si>
    <t>李晴,李欢</t>
  </si>
  <si>
    <t xml:space="preserve">999225047717587	</t>
  </si>
  <si>
    <t>商务江景大床房&lt;超值特惠&gt;&lt;双人入住&gt;&lt;日历房套餐高价值&gt;&lt;单早&gt;&lt;新酒店礼盒&gt;</t>
  </si>
  <si>
    <t>谭莉莉</t>
  </si>
  <si>
    <t xml:space="preserve">999225104014710	</t>
  </si>
  <si>
    <t>[梅州]梅州麓湖山酒店(67856423)</t>
  </si>
  <si>
    <t>豪华大床房&lt;双人入住&gt;&lt;升级特惠&gt;&lt;双早&gt;</t>
  </si>
  <si>
    <t>阮莉</t>
  </si>
  <si>
    <t xml:space="preserve">2673180	</t>
  </si>
  <si>
    <t xml:space="preserve">999225121796015	</t>
  </si>
  <si>
    <t>高级房(至少提前5天预订)(至少连住2晚及以上)&lt;双人入住&gt;&lt;内宾&gt;&lt;无早&gt;</t>
  </si>
  <si>
    <t>HU/XIAYING,Lin/XingYu</t>
  </si>
  <si>
    <t xml:space="preserve">3591947	</t>
  </si>
  <si>
    <t xml:space="preserve">999225221499068	</t>
  </si>
  <si>
    <t>标准双床房&lt;双人入住&gt;&lt;升级特惠&gt;&lt;双早&gt;</t>
  </si>
  <si>
    <t>朱燕</t>
  </si>
  <si>
    <t xml:space="preserve">2703824	</t>
  </si>
  <si>
    <t>，</t>
  </si>
  <si>
    <t>999225047695215</t>
  </si>
  <si>
    <t>202306302024510077</t>
  </si>
  <si>
    <t>999225047717587</t>
  </si>
  <si>
    <t>202306302029090069</t>
  </si>
  <si>
    <t>999225104014710</t>
  </si>
  <si>
    <t>202307032027580020</t>
  </si>
  <si>
    <t>999225221499068</t>
  </si>
  <si>
    <t>202307091932140021</t>
  </si>
  <si>
    <t>A230726092942481</t>
  </si>
  <si>
    <t>房集：i230726092643 2412.5元</t>
  </si>
  <si>
    <t>CNY / HKD 当前参考汇率: 1.092812704</t>
  </si>
  <si>
    <t>总计：13250.5 CNY/
14480.31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</si>
  <si>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</si>
  <si>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</si>
  <si>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</si>
  <si>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</si>
  <si>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</si>
  <si>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</si>
  <si>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</si>
  <si>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</si>
  <si>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</si>
  <si>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</si>
  <si>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</si>
  <si>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</si>
  <si>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</si>
  <si>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</si>
  <si>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</si>
  <si>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</si>
  <si>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</si>
  <si>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</si>
  <si>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</si>
  <si>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2023-07-04</t>
  </si>
  <si>
    <t>3591947</t>
  </si>
  <si>
    <t>香港九龙酒店</t>
  </si>
  <si>
    <t>HU XIAYING,Lin XingYu</t>
  </si>
  <si>
    <t>2023-07-09</t>
  </si>
  <si>
    <t>2023-07-11</t>
  </si>
  <si>
    <t>退房日周结</t>
  </si>
  <si>
    <t>1602.00</t>
  </si>
  <si>
    <t>RMB</t>
  </si>
  <si>
    <t>0</t>
  </si>
  <si>
    <t>0.00</t>
  </si>
  <si>
    <t>携程国内直连(DD)</t>
  </si>
  <si>
    <t>01.011249</t>
  </si>
  <si>
    <t>2023-07-05 17:11:04</t>
  </si>
  <si>
    <t>否</t>
  </si>
  <si>
    <t>汇智国际旅游发展有限公司</t>
  </si>
  <si>
    <t>直采</t>
  </si>
  <si>
    <t>中国</t>
  </si>
  <si>
    <t>2023-06-27</t>
  </si>
  <si>
    <t>3556188</t>
  </si>
  <si>
    <t>CHEN YONGHUA</t>
  </si>
  <si>
    <t>1580.00</t>
  </si>
  <si>
    <t>2023-06-27 12:39:12</t>
  </si>
  <si>
    <t>2023-06-20</t>
  </si>
  <si>
    <t>3530788</t>
  </si>
  <si>
    <t>香港九龙海逸君绰酒店</t>
  </si>
  <si>
    <t>JIN GUOPING,MA MEIFANG,GU LIYAN,JIANG CHUNQIN,JIANG CHENGHAO</t>
  </si>
  <si>
    <t>7656.00</t>
  </si>
  <si>
    <t>2023-06-28 12:26:50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</si>
</sst>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176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  <xf numFmtId="0" fontId="0" fillId="0" borderId="0" xfId="0" applyNumberFormat="1" applyFill="1" applyAlignment="1" quotePrefix="1">
      <alignment vertical="center"/>
    </xf>
    <xf numFmtId="0" fontId="0" fillId="0" borderId="0" xfId="0" applyFill="1" applyAlignmen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24</xdr:row>
      <xdr:rowOff>0</xdr:rowOff>
    </xdr:from>
    <xdr:to>
      <xdr:col>15</xdr:col>
      <xdr:colOff>0</xdr:colOff>
      <xdr:row>54</xdr:row>
      <xdr:rowOff>19050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429000"/>
          <a:ext cx="10801350" cy="51625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8"/>
  <sheetViews>
    <sheetView workbookViewId="0">
      <selection activeCell="A1" sqref="$A1:$XFD1048576"/>
    </sheetView>
  </sheetViews>
  <sheetFormatPr defaultColWidth="9" defaultRowHeight="13.5" outlineLevelRow="7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45116</v>
      </c>
      <c r="G2" s="6">
        <v>45118</v>
      </c>
      <c r="H2" s="4">
        <v>4</v>
      </c>
      <c r="I2" s="4">
        <v>2</v>
      </c>
      <c r="J2" s="4">
        <v>8</v>
      </c>
      <c r="K2" s="4" t="s">
        <v>30</v>
      </c>
      <c r="L2" s="4">
        <v>7656</v>
      </c>
      <c r="M2" s="4">
        <v>7656</v>
      </c>
      <c r="N2" s="4" t="s">
        <v>31</v>
      </c>
      <c r="O2" s="4" t="s">
        <v>32</v>
      </c>
      <c r="P2" s="4" t="s">
        <v>33</v>
      </c>
      <c r="Q2" s="4">
        <v>0</v>
      </c>
      <c r="R2" s="8">
        <v>45097.0000115741</v>
      </c>
      <c r="S2" s="6">
        <v>45133</v>
      </c>
      <c r="T2" s="4" t="s">
        <v>34</v>
      </c>
      <c r="U2" s="4">
        <v>7656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45116</v>
      </c>
      <c r="G3" s="6">
        <v>45118</v>
      </c>
      <c r="H3" s="4">
        <v>1</v>
      </c>
      <c r="I3" s="4">
        <v>2</v>
      </c>
      <c r="J3" s="4">
        <v>2</v>
      </c>
      <c r="K3" s="4" t="s">
        <v>30</v>
      </c>
      <c r="L3" s="4">
        <v>1580</v>
      </c>
      <c r="M3" s="4">
        <v>1580</v>
      </c>
      <c r="N3" s="4" t="s">
        <v>40</v>
      </c>
      <c r="O3" s="4" t="s">
        <v>32</v>
      </c>
      <c r="P3" s="4" t="s">
        <v>33</v>
      </c>
      <c r="Q3" s="4">
        <v>0</v>
      </c>
      <c r="R3" s="8">
        <v>45104.0000115741</v>
      </c>
      <c r="S3" s="6">
        <v>45133</v>
      </c>
      <c r="T3" s="4" t="s">
        <v>34</v>
      </c>
      <c r="U3" s="4">
        <v>1580</v>
      </c>
      <c r="V3" s="4">
        <v>0</v>
      </c>
      <c r="W3" s="4">
        <v>0</v>
      </c>
      <c r="X3" s="4" t="s">
        <v>41</v>
      </c>
      <c r="Y3" s="4" t="s">
        <v>36</v>
      </c>
    </row>
    <row r="4" s="4" customFormat="1" spans="1:25">
      <c r="A4" s="4" t="s">
        <v>42</v>
      </c>
      <c r="B4" s="4" t="s">
        <v>26</v>
      </c>
      <c r="C4" s="4" t="s">
        <v>27</v>
      </c>
      <c r="D4" s="4" t="s">
        <v>43</v>
      </c>
      <c r="E4" s="4" t="s">
        <v>44</v>
      </c>
      <c r="F4" s="6">
        <v>45116</v>
      </c>
      <c r="G4" s="6">
        <v>45118</v>
      </c>
      <c r="H4" s="4">
        <v>2</v>
      </c>
      <c r="I4" s="4">
        <v>2</v>
      </c>
      <c r="J4" s="4">
        <v>4</v>
      </c>
      <c r="K4" s="4" t="s">
        <v>30</v>
      </c>
      <c r="L4" s="4">
        <v>1176</v>
      </c>
      <c r="M4" s="4">
        <v>1176</v>
      </c>
      <c r="N4" s="4" t="s">
        <v>45</v>
      </c>
      <c r="O4" s="4" t="s">
        <v>32</v>
      </c>
      <c r="P4" s="4" t="s">
        <v>33</v>
      </c>
      <c r="Q4" s="4">
        <v>0</v>
      </c>
      <c r="R4" s="8">
        <v>45107</v>
      </c>
      <c r="S4" s="6">
        <v>45133</v>
      </c>
      <c r="T4" s="4" t="s">
        <v>34</v>
      </c>
      <c r="U4" s="4">
        <v>1176</v>
      </c>
      <c r="V4" s="4">
        <v>0</v>
      </c>
      <c r="W4" s="4">
        <v>0</v>
      </c>
      <c r="X4" s="4" t="s">
        <v>36</v>
      </c>
      <c r="Y4" s="4" t="s">
        <v>36</v>
      </c>
    </row>
    <row r="5" s="4" customFormat="1" spans="1:25">
      <c r="A5" s="4" t="s">
        <v>46</v>
      </c>
      <c r="B5" s="4" t="s">
        <v>26</v>
      </c>
      <c r="C5" s="4" t="s">
        <v>27</v>
      </c>
      <c r="D5" s="4" t="s">
        <v>43</v>
      </c>
      <c r="E5" s="4" t="s">
        <v>47</v>
      </c>
      <c r="F5" s="6">
        <v>45116</v>
      </c>
      <c r="G5" s="6">
        <v>45118</v>
      </c>
      <c r="H5" s="4">
        <v>1</v>
      </c>
      <c r="I5" s="4">
        <v>2</v>
      </c>
      <c r="J5" s="4">
        <v>2</v>
      </c>
      <c r="K5" s="4" t="s">
        <v>30</v>
      </c>
      <c r="L5" s="4">
        <v>588</v>
      </c>
      <c r="M5" s="4">
        <v>588</v>
      </c>
      <c r="N5" s="4" t="s">
        <v>48</v>
      </c>
      <c r="O5" s="4" t="s">
        <v>32</v>
      </c>
      <c r="P5" s="4" t="s">
        <v>33</v>
      </c>
      <c r="Q5" s="4">
        <v>0</v>
      </c>
      <c r="R5" s="8">
        <v>45107</v>
      </c>
      <c r="S5" s="6">
        <v>45133</v>
      </c>
      <c r="T5" s="4" t="s">
        <v>34</v>
      </c>
      <c r="U5" s="4">
        <v>588</v>
      </c>
      <c r="V5" s="4">
        <v>0</v>
      </c>
      <c r="W5" s="4">
        <v>0</v>
      </c>
      <c r="X5" s="4" t="s">
        <v>36</v>
      </c>
      <c r="Y5" s="4" t="s">
        <v>36</v>
      </c>
    </row>
    <row r="6" s="4" customFormat="1" spans="1:25">
      <c r="A6" s="4" t="s">
        <v>49</v>
      </c>
      <c r="B6" s="4" t="s">
        <v>26</v>
      </c>
      <c r="C6" s="4" t="s">
        <v>27</v>
      </c>
      <c r="D6" s="4" t="s">
        <v>50</v>
      </c>
      <c r="E6" s="4" t="s">
        <v>51</v>
      </c>
      <c r="F6" s="6">
        <v>45117</v>
      </c>
      <c r="G6" s="6">
        <v>45118</v>
      </c>
      <c r="H6" s="4">
        <v>1</v>
      </c>
      <c r="I6" s="4">
        <v>1</v>
      </c>
      <c r="J6" s="4">
        <v>1</v>
      </c>
      <c r="K6" s="4" t="s">
        <v>30</v>
      </c>
      <c r="L6" s="4">
        <v>360.5</v>
      </c>
      <c r="M6" s="4">
        <v>360.5</v>
      </c>
      <c r="N6" s="4" t="s">
        <v>52</v>
      </c>
      <c r="O6" s="4" t="s">
        <v>32</v>
      </c>
      <c r="P6" s="4" t="s">
        <v>33</v>
      </c>
      <c r="Q6" s="4">
        <v>0</v>
      </c>
      <c r="R6" s="8">
        <v>45110.0000115741</v>
      </c>
      <c r="S6" s="6">
        <v>45133</v>
      </c>
      <c r="T6" s="4" t="s">
        <v>34</v>
      </c>
      <c r="U6" s="4">
        <v>360.5</v>
      </c>
      <c r="V6" s="4">
        <v>0</v>
      </c>
      <c r="W6" s="4">
        <v>0</v>
      </c>
      <c r="X6" s="4" t="s">
        <v>36</v>
      </c>
      <c r="Y6" s="4" t="s">
        <v>53</v>
      </c>
    </row>
    <row r="7" s="4" customFormat="1" spans="1:25">
      <c r="A7" s="4" t="s">
        <v>54</v>
      </c>
      <c r="B7" s="4" t="s">
        <v>26</v>
      </c>
      <c r="C7" s="4" t="s">
        <v>27</v>
      </c>
      <c r="D7" s="4" t="s">
        <v>38</v>
      </c>
      <c r="E7" s="4" t="s">
        <v>55</v>
      </c>
      <c r="F7" s="6">
        <v>45116</v>
      </c>
      <c r="G7" s="6">
        <v>45118</v>
      </c>
      <c r="H7" s="4">
        <v>1</v>
      </c>
      <c r="I7" s="4">
        <v>2</v>
      </c>
      <c r="J7" s="4">
        <v>2</v>
      </c>
      <c r="K7" s="4" t="s">
        <v>30</v>
      </c>
      <c r="L7" s="4">
        <v>1602</v>
      </c>
      <c r="M7" s="4">
        <v>1602</v>
      </c>
      <c r="N7" s="4" t="s">
        <v>56</v>
      </c>
      <c r="O7" s="4" t="s">
        <v>32</v>
      </c>
      <c r="P7" s="4" t="s">
        <v>33</v>
      </c>
      <c r="Q7" s="4">
        <v>0</v>
      </c>
      <c r="R7" s="8">
        <v>45111</v>
      </c>
      <c r="S7" s="6">
        <v>45133</v>
      </c>
      <c r="T7" s="4" t="s">
        <v>34</v>
      </c>
      <c r="U7" s="4">
        <v>1602</v>
      </c>
      <c r="V7" s="4">
        <v>0</v>
      </c>
      <c r="W7" s="4">
        <v>0</v>
      </c>
      <c r="X7" s="4" t="s">
        <v>57</v>
      </c>
      <c r="Y7" s="4" t="s">
        <v>36</v>
      </c>
    </row>
    <row r="8" s="4" customFormat="1" spans="1:25">
      <c r="A8" s="4" t="s">
        <v>58</v>
      </c>
      <c r="B8" s="4" t="s">
        <v>26</v>
      </c>
      <c r="C8" s="4" t="s">
        <v>27</v>
      </c>
      <c r="D8" s="4" t="s">
        <v>50</v>
      </c>
      <c r="E8" s="4" t="s">
        <v>59</v>
      </c>
      <c r="F8" s="6">
        <v>45117</v>
      </c>
      <c r="G8" s="6">
        <v>45118</v>
      </c>
      <c r="H8" s="4">
        <v>1</v>
      </c>
      <c r="I8" s="4">
        <v>1</v>
      </c>
      <c r="J8" s="4">
        <v>1</v>
      </c>
      <c r="K8" s="4" t="s">
        <v>30</v>
      </c>
      <c r="L8" s="4">
        <v>288</v>
      </c>
      <c r="M8" s="4">
        <v>288</v>
      </c>
      <c r="N8" s="4" t="s">
        <v>60</v>
      </c>
      <c r="O8" s="4" t="s">
        <v>32</v>
      </c>
      <c r="P8" s="4" t="s">
        <v>33</v>
      </c>
      <c r="Q8" s="4">
        <v>0</v>
      </c>
      <c r="R8" s="8">
        <v>45116.0000115741</v>
      </c>
      <c r="S8" s="6">
        <v>45133</v>
      </c>
      <c r="T8" s="4" t="s">
        <v>34</v>
      </c>
      <c r="U8" s="4">
        <v>288</v>
      </c>
      <c r="V8" s="4">
        <v>0</v>
      </c>
      <c r="W8" s="4">
        <v>0</v>
      </c>
      <c r="X8" s="4" t="s">
        <v>36</v>
      </c>
      <c r="Y8" s="4" t="s">
        <v>61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7"/>
  <sheetViews>
    <sheetView tabSelected="1" workbookViewId="0">
      <selection activeCell="A14" sqref="A14:D17"/>
    </sheetView>
  </sheetViews>
  <sheetFormatPr defaultColWidth="9" defaultRowHeight="13.5"/>
  <cols>
    <col min="1" max="1" width="12.625" style="4"/>
    <col min="2" max="3" width="10.375" style="4"/>
    <col min="4" max="4" width="9.375" style="4"/>
    <col min="5" max="16358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62</v>
      </c>
    </row>
    <row r="2" s="4" customFormat="1" spans="1:9">
      <c r="A2" s="5">
        <v>999224873270591</v>
      </c>
      <c r="B2" s="6">
        <v>45116</v>
      </c>
      <c r="C2" s="6">
        <v>45118</v>
      </c>
      <c r="D2" s="4">
        <v>7656</v>
      </c>
      <c r="E2" s="4" t="str">
        <f>VLOOKUP(A2,HOP!A:L,12,0)</f>
        <v>7656.00</v>
      </c>
      <c r="F2" s="4" t="str">
        <f>VLOOKUP(A2,HOP!A:C,3,0)</f>
        <v>3530788</v>
      </c>
      <c r="G2" s="4">
        <f>D2-E2</f>
        <v>0</v>
      </c>
      <c r="H2" s="4" t="str">
        <f>$H$1&amp;F2</f>
        <v>，3530788</v>
      </c>
      <c r="I2" s="4" t="str">
        <f>VLOOKUP(A2,HOP!A:U,21,0)</f>
        <v>直采</v>
      </c>
    </row>
    <row r="3" s="4" customFormat="1" spans="1:9">
      <c r="A3" s="5">
        <v>999224977261548</v>
      </c>
      <c r="B3" s="6">
        <v>45116</v>
      </c>
      <c r="C3" s="6">
        <v>45118</v>
      </c>
      <c r="D3" s="4">
        <v>1580</v>
      </c>
      <c r="E3" s="4" t="str">
        <f>VLOOKUP(A3,HOP!A:L,12,0)</f>
        <v>1580.00</v>
      </c>
      <c r="F3" s="4" t="str">
        <f>VLOOKUP(A3,HOP!A:C,3,0)</f>
        <v>3556188</v>
      </c>
      <c r="G3" s="4">
        <f t="shared" ref="G3:G8" si="0">D3-E3</f>
        <v>0</v>
      </c>
      <c r="H3" s="4" t="str">
        <f t="shared" ref="H3:H8" si="1">$H$1&amp;F3</f>
        <v>，3556188</v>
      </c>
      <c r="I3" s="4" t="str">
        <f>VLOOKUP(A3,HOP!A:U,21,0)</f>
        <v>直采</v>
      </c>
    </row>
    <row r="4" s="4" customFormat="1" hidden="1" spans="1:10">
      <c r="A4" s="9" t="s">
        <v>63</v>
      </c>
      <c r="B4" s="6">
        <v>45116</v>
      </c>
      <c r="C4" s="6">
        <v>45118</v>
      </c>
      <c r="D4" s="4">
        <v>1176</v>
      </c>
      <c r="E4" s="4">
        <v>1176</v>
      </c>
      <c r="F4" s="10" t="s">
        <v>64</v>
      </c>
      <c r="G4" s="4">
        <f t="shared" si="0"/>
        <v>0</v>
      </c>
      <c r="H4" s="4" t="str">
        <f t="shared" si="1"/>
        <v>，202306302024510077</v>
      </c>
      <c r="I4" s="4" t="e">
        <f>VLOOKUP(A4,HOP!A:U,21,0)</f>
        <v>#N/A</v>
      </c>
      <c r="J4" s="7">
        <v>6.3</v>
      </c>
    </row>
    <row r="5" s="4" customFormat="1" hidden="1" spans="1:10">
      <c r="A5" s="9" t="s">
        <v>65</v>
      </c>
      <c r="B5" s="6">
        <v>45116</v>
      </c>
      <c r="C5" s="6">
        <v>45118</v>
      </c>
      <c r="D5" s="4">
        <v>588</v>
      </c>
      <c r="E5" s="4">
        <v>588</v>
      </c>
      <c r="F5" s="10" t="s">
        <v>66</v>
      </c>
      <c r="G5" s="4">
        <f t="shared" si="0"/>
        <v>0</v>
      </c>
      <c r="H5" s="4" t="str">
        <f t="shared" si="1"/>
        <v>，202306302029090069</v>
      </c>
      <c r="I5" s="4" t="e">
        <f>VLOOKUP(A5,HOP!A:U,21,0)</f>
        <v>#N/A</v>
      </c>
      <c r="J5" s="7">
        <v>6.3</v>
      </c>
    </row>
    <row r="6" s="4" customFormat="1" hidden="1" spans="1:10">
      <c r="A6" s="9" t="s">
        <v>67</v>
      </c>
      <c r="B6" s="6">
        <v>45117</v>
      </c>
      <c r="C6" s="6">
        <v>45118</v>
      </c>
      <c r="D6" s="4">
        <v>360.5</v>
      </c>
      <c r="E6" s="4">
        <v>360.5</v>
      </c>
      <c r="F6" s="10" t="s">
        <v>68</v>
      </c>
      <c r="G6" s="4">
        <f t="shared" si="0"/>
        <v>0</v>
      </c>
      <c r="H6" s="4" t="str">
        <f t="shared" si="1"/>
        <v>，202307032027580020</v>
      </c>
      <c r="I6" s="4" t="e">
        <f>VLOOKUP(A6,HOP!A:U,21,0)</f>
        <v>#N/A</v>
      </c>
      <c r="J6" s="4">
        <v>7.3</v>
      </c>
    </row>
    <row r="7" s="4" customFormat="1" spans="1:9">
      <c r="A7" s="5">
        <v>999225121796015</v>
      </c>
      <c r="B7" s="6">
        <v>45116</v>
      </c>
      <c r="C7" s="6">
        <v>45118</v>
      </c>
      <c r="D7" s="4">
        <v>1602</v>
      </c>
      <c r="E7" s="4" t="str">
        <f>VLOOKUP(A7,HOP!A:L,12,0)</f>
        <v>1602.00</v>
      </c>
      <c r="F7" s="4" t="str">
        <f>VLOOKUP(A7,HOP!A:C,3,0)</f>
        <v>3591947</v>
      </c>
      <c r="G7" s="4">
        <f t="shared" si="0"/>
        <v>0</v>
      </c>
      <c r="H7" s="4" t="str">
        <f t="shared" si="1"/>
        <v>，3591947</v>
      </c>
      <c r="I7" s="4" t="str">
        <f>VLOOKUP(A7,HOP!A:U,21,0)</f>
        <v>直采</v>
      </c>
    </row>
    <row r="8" s="4" customFormat="1" hidden="1" spans="1:10">
      <c r="A8" s="9" t="s">
        <v>69</v>
      </c>
      <c r="B8" s="6">
        <v>45117</v>
      </c>
      <c r="C8" s="6">
        <v>45118</v>
      </c>
      <c r="D8" s="4">
        <v>288</v>
      </c>
      <c r="E8" s="4">
        <v>288</v>
      </c>
      <c r="F8" s="10" t="s">
        <v>70</v>
      </c>
      <c r="G8" s="4">
        <f t="shared" si="0"/>
        <v>0</v>
      </c>
      <c r="H8" s="4" t="str">
        <f t="shared" si="1"/>
        <v>，202307091932140021</v>
      </c>
      <c r="I8" s="4" t="e">
        <f>VLOOKUP(A8,HOP!A:U,21,0)</f>
        <v>#N/A</v>
      </c>
      <c r="J8" s="4">
        <v>7.9</v>
      </c>
    </row>
    <row r="10" spans="4:4">
      <c r="D10" s="4">
        <f>SUM(D2:D9)</f>
        <v>13250.5</v>
      </c>
    </row>
    <row r="14" spans="1:4">
      <c r="A14" s="4" t="s">
        <v>71</v>
      </c>
      <c r="C14" s="4">
        <v>10838</v>
      </c>
      <c r="D14" s="4">
        <v>11843.9</v>
      </c>
    </row>
    <row r="15" spans="1:4">
      <c r="A15" s="4" t="s">
        <v>72</v>
      </c>
      <c r="C15" s="4">
        <v>2412.5</v>
      </c>
      <c r="D15" s="4">
        <v>2636.41</v>
      </c>
    </row>
    <row r="16" spans="1:4">
      <c r="A16" s="4" t="s">
        <v>73</v>
      </c>
      <c r="D16" s="4">
        <f>SUBTOTAL(9,D14:D15)</f>
        <v>14480.31</v>
      </c>
    </row>
    <row r="17" spans="1:1">
      <c r="A17" s="4" t="s">
        <v>74</v>
      </c>
    </row>
  </sheetData>
  <autoFilter ref="A1:XFD17">
    <filterColumn colId="8">
      <filters blank="1">
        <filter val="直采"/>
      </filters>
    </filterColumn>
    <extLst/>
  </autoFilter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4"/>
  <sheetViews>
    <sheetView workbookViewId="0">
      <selection activeCell="A2" sqref="A2:A1048576"/>
    </sheetView>
  </sheetViews>
  <sheetFormatPr defaultColWidth="8" defaultRowHeight="12.75" outlineLevelRow="3"/>
  <cols>
    <col min="1" max="1" width="11.125" style="1"/>
    <col min="2" max="16383" width="8" style="1"/>
  </cols>
  <sheetData>
    <row r="1" s="1" customFormat="1" spans="1:22">
      <c r="A1" s="2" t="s">
        <v>75</v>
      </c>
      <c r="B1" s="2" t="s">
        <v>76</v>
      </c>
      <c r="C1" s="2" t="s">
        <v>77</v>
      </c>
      <c r="D1" s="2" t="s">
        <v>78</v>
      </c>
      <c r="E1" s="2" t="s">
        <v>13</v>
      </c>
      <c r="F1" s="2" t="s">
        <v>5</v>
      </c>
      <c r="G1" s="2" t="s">
        <v>6</v>
      </c>
      <c r="H1" s="2" t="s">
        <v>79</v>
      </c>
      <c r="I1" s="2" t="s">
        <v>80</v>
      </c>
      <c r="J1" s="2" t="s">
        <v>81</v>
      </c>
      <c r="K1" s="2" t="s">
        <v>82</v>
      </c>
      <c r="L1" s="2" t="s">
        <v>83</v>
      </c>
      <c r="M1" s="2" t="s">
        <v>84</v>
      </c>
      <c r="N1" s="2" t="s">
        <v>85</v>
      </c>
      <c r="O1" s="2" t="s">
        <v>86</v>
      </c>
      <c r="P1" s="2" t="s">
        <v>87</v>
      </c>
      <c r="Q1" s="2" t="s">
        <v>88</v>
      </c>
      <c r="R1" s="2" t="s">
        <v>89</v>
      </c>
      <c r="S1" s="2" t="s">
        <v>90</v>
      </c>
      <c r="T1" s="2" t="s">
        <v>91</v>
      </c>
      <c r="U1" s="2" t="s">
        <v>92</v>
      </c>
      <c r="V1" s="2" t="s">
        <v>93</v>
      </c>
    </row>
    <row r="2" s="1" customFormat="1" spans="1:22">
      <c r="A2" s="3">
        <v>999225121796015</v>
      </c>
      <c r="B2" s="1" t="s">
        <v>94</v>
      </c>
      <c r="C2" s="1" t="s">
        <v>95</v>
      </c>
      <c r="D2" s="1" t="s">
        <v>96</v>
      </c>
      <c r="E2" s="1" t="s">
        <v>97</v>
      </c>
      <c r="F2" s="1" t="s">
        <v>98</v>
      </c>
      <c r="G2" s="1" t="s">
        <v>99</v>
      </c>
      <c r="H2" s="1" t="s">
        <v>100</v>
      </c>
      <c r="I2" s="1" t="s">
        <v>101</v>
      </c>
      <c r="J2" s="1" t="s">
        <v>102</v>
      </c>
      <c r="K2" s="1" t="s">
        <v>101</v>
      </c>
      <c r="L2" s="1" t="s">
        <v>101</v>
      </c>
      <c r="M2" s="1" t="s">
        <v>103</v>
      </c>
      <c r="N2" s="1" t="s">
        <v>103</v>
      </c>
      <c r="O2" s="1" t="s">
        <v>104</v>
      </c>
      <c r="P2" s="1" t="s">
        <v>105</v>
      </c>
      <c r="Q2" s="1" t="s">
        <v>106</v>
      </c>
      <c r="R2" s="1" t="s">
        <v>107</v>
      </c>
      <c r="S2" s="1" t="s">
        <v>108</v>
      </c>
      <c r="T2" s="1" t="s">
        <v>109</v>
      </c>
      <c r="U2" s="1" t="s">
        <v>110</v>
      </c>
      <c r="V2" s="1" t="s">
        <v>111</v>
      </c>
    </row>
    <row r="3" s="1" customFormat="1" spans="1:22">
      <c r="A3" s="3">
        <v>999224977261548</v>
      </c>
      <c r="B3" s="1" t="s">
        <v>112</v>
      </c>
      <c r="C3" s="1" t="s">
        <v>113</v>
      </c>
      <c r="D3" s="1" t="s">
        <v>96</v>
      </c>
      <c r="E3" s="1" t="s">
        <v>114</v>
      </c>
      <c r="F3" s="1" t="s">
        <v>98</v>
      </c>
      <c r="G3" s="1" t="s">
        <v>99</v>
      </c>
      <c r="H3" s="1" t="s">
        <v>100</v>
      </c>
      <c r="I3" s="1" t="s">
        <v>115</v>
      </c>
      <c r="J3" s="1" t="s">
        <v>102</v>
      </c>
      <c r="K3" s="1" t="s">
        <v>115</v>
      </c>
      <c r="L3" s="1" t="s">
        <v>115</v>
      </c>
      <c r="M3" s="1" t="s">
        <v>103</v>
      </c>
      <c r="N3" s="1" t="s">
        <v>103</v>
      </c>
      <c r="O3" s="1" t="s">
        <v>104</v>
      </c>
      <c r="P3" s="1" t="s">
        <v>105</v>
      </c>
      <c r="Q3" s="1" t="s">
        <v>106</v>
      </c>
      <c r="R3" s="1" t="s">
        <v>116</v>
      </c>
      <c r="S3" s="1" t="s">
        <v>108</v>
      </c>
      <c r="T3" s="1" t="s">
        <v>109</v>
      </c>
      <c r="U3" s="1" t="s">
        <v>110</v>
      </c>
      <c r="V3" s="1" t="s">
        <v>111</v>
      </c>
    </row>
    <row r="4" s="1" customFormat="1" spans="1:22">
      <c r="A4" s="3">
        <v>999224873270591</v>
      </c>
      <c r="B4" s="1" t="s">
        <v>117</v>
      </c>
      <c r="C4" s="1" t="s">
        <v>118</v>
      </c>
      <c r="D4" s="1" t="s">
        <v>119</v>
      </c>
      <c r="E4" s="1" t="s">
        <v>120</v>
      </c>
      <c r="F4" s="1" t="s">
        <v>98</v>
      </c>
      <c r="G4" s="1" t="s">
        <v>99</v>
      </c>
      <c r="H4" s="1" t="s">
        <v>100</v>
      </c>
      <c r="I4" s="1" t="s">
        <v>121</v>
      </c>
      <c r="J4" s="1" t="s">
        <v>102</v>
      </c>
      <c r="K4" s="1" t="s">
        <v>121</v>
      </c>
      <c r="L4" s="1" t="s">
        <v>121</v>
      </c>
      <c r="M4" s="1" t="s">
        <v>103</v>
      </c>
      <c r="N4" s="1" t="s">
        <v>103</v>
      </c>
      <c r="O4" s="1" t="s">
        <v>104</v>
      </c>
      <c r="P4" s="1" t="s">
        <v>105</v>
      </c>
      <c r="Q4" s="1" t="s">
        <v>106</v>
      </c>
      <c r="R4" s="1" t="s">
        <v>122</v>
      </c>
      <c r="S4" s="1" t="s">
        <v>108</v>
      </c>
      <c r="T4" s="1" t="s">
        <v>109</v>
      </c>
      <c r="U4" s="1" t="s">
        <v>110</v>
      </c>
      <c r="V4" s="1" t="s">
        <v>111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2023-05-12T11:15:00Z</dcterms:created>
  <dcterms:modified xsi:type="dcterms:W3CDTF">2023-07-26T01:31:46Z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2052-12.1.0.15120</vt:lpwstr>
  </property>
</Properties>
</file>