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对账!$1:$25</definedName>
  </definedNames>
  <calcPr calcId="144525"/>
</workbook>
</file>

<file path=xl/sharedStrings.xml><?xml version="1.0" encoding="utf-8"?>
<sst xmlns="http://schemas.openxmlformats.org/spreadsheetml/2006/main" count="485" uniqueCount="194">
  <si>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</si>
  <si>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</si>
  <si>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</si>
  <si>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</si>
  <si>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</si>
  <si>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</si>
  <si>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</si>
  <si>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</si>
  <si>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</si>
  <si>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</si>
  <si>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</si>
  <si>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</si>
  <si>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</si>
  <si>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</si>
  <si>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</si>
  <si>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</si>
  <si>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</si>
  <si>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</si>
  <si>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</si>
  <si>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</si>
  <si>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</si>
  <si>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</si>
  <si>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</si>
  <si>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</si>
  <si>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</si>
  <si>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999224272070232	</t>
  </si>
  <si>
    <t>Ctrip</t>
  </si>
  <si>
    <t>正常</t>
  </si>
  <si>
    <t>[香港]历山酒店(Hotel Alexandra)(105646626)</t>
  </si>
  <si>
    <t>梅花客房 (城市景观)(至少提前5天预订)(至少连住2晚及以上)&lt;双人入住&gt;&lt;内宾&gt;&lt;无早&gt;</t>
  </si>
  <si>
    <t>CNY</t>
  </si>
  <si>
    <t>Chen/Lianlian</t>
  </si>
  <si>
    <t>CA363230728CNY</t>
  </si>
  <si>
    <t>未提现</t>
  </si>
  <si>
    <t>携程开票</t>
  </si>
  <si>
    <t xml:space="preserve">3390956	</t>
  </si>
  <si>
    <t xml:space="preserve">	</t>
  </si>
  <si>
    <t xml:space="preserve">999224866184447	</t>
  </si>
  <si>
    <t>[梅州]梅州昌盛豪生大酒店(45834822)</t>
  </si>
  <si>
    <t>柚见好——非遗双床房&lt;超值特惠&gt;&lt;双人入住&gt;&lt;双早&gt;</t>
  </si>
  <si>
    <t>蓝婷,谢仲伟</t>
  </si>
  <si>
    <t xml:space="preserve">588748	</t>
  </si>
  <si>
    <t xml:space="preserve">999224943386754	</t>
  </si>
  <si>
    <t>[香港]香港九龙海逸君绰酒店(Harbour Grand Kowloon)(17095949)</t>
  </si>
  <si>
    <t>高级客房(至少连住2晚及以上)&lt;特惠&gt;&lt;双人入住&gt;&lt;内宾&gt;&lt;无早&gt;</t>
  </si>
  <si>
    <t>DING/TING,XHOU/LIANG</t>
  </si>
  <si>
    <t xml:space="preserve">3548004	</t>
  </si>
  <si>
    <t xml:space="preserve">999225072340361	</t>
  </si>
  <si>
    <t>SHEN/WENWEN,FU/YUWEI</t>
  </si>
  <si>
    <t xml:space="preserve">3579810	</t>
  </si>
  <si>
    <t xml:space="preserve">999225106044589	</t>
  </si>
  <si>
    <t>[香港]香港九龙酒店(The Kowloon Hotel)(9826444)</t>
  </si>
  <si>
    <t>高级房(至少提前5天预订)(至少连住2晚及以上)&lt;双人入住&gt;&lt;内宾&gt;&lt;无早&gt;</t>
  </si>
  <si>
    <t>LU/YANG</t>
  </si>
  <si>
    <t xml:space="preserve">3588337	</t>
  </si>
  <si>
    <t xml:space="preserve">999225106117321	</t>
  </si>
  <si>
    <t>YANG/WEIPING,LU/NING</t>
  </si>
  <si>
    <t xml:space="preserve">3588352	</t>
  </si>
  <si>
    <t xml:space="preserve">999225127570191	</t>
  </si>
  <si>
    <t>ZHANG/XIA</t>
  </si>
  <si>
    <t xml:space="preserve">3593970	</t>
  </si>
  <si>
    <t xml:space="preserve">999225134344549	</t>
  </si>
  <si>
    <t>[梅州]梅州白天鹅迎宾馆(100697959)</t>
  </si>
  <si>
    <t>商务江景双床房&lt;超值特惠&gt;&lt;双人入住&gt;&lt;日历房套餐高价值&gt;&lt;单早&gt;&lt;新酒店礼盒&gt;</t>
  </si>
  <si>
    <t>陈捷,张瑞珊</t>
  </si>
  <si>
    <t>取消</t>
  </si>
  <si>
    <t xml:space="preserve">999225151246743	</t>
  </si>
  <si>
    <t>[香港]富荟土瓜湾酒店(iclub To Kwa Wan Hotel)(17099151)</t>
  </si>
  <si>
    <t>卓荟客房(至少提前3天预订)&lt;连住2-7晚&gt;&lt;双人入住&gt;&lt;内宾&gt;&lt;无早&gt;</t>
  </si>
  <si>
    <t>DING/YANYU,TSE/KAIP</t>
  </si>
  <si>
    <t xml:space="preserve">3599252	</t>
  </si>
  <si>
    <t xml:space="preserve">999225152573696	</t>
  </si>
  <si>
    <t>Zeng/Yingchao,huang/ziqing</t>
  </si>
  <si>
    <t xml:space="preserve">3599809	</t>
  </si>
  <si>
    <t xml:space="preserve">999225165204507	</t>
  </si>
  <si>
    <t>豪华房(至少提前5天预订)(至少连住2晚及以上)&lt;双人入住&gt;&lt;内宾&gt;&lt;无早&gt;</t>
  </si>
  <si>
    <t>ZHANG/YUTAO</t>
  </si>
  <si>
    <t xml:space="preserve">3601714	</t>
  </si>
  <si>
    <t xml:space="preserve">999225177747739	</t>
  </si>
  <si>
    <t>[香港]香港富荟旺角酒店(iclub Mong Kok Hotel)(69311702)</t>
  </si>
  <si>
    <t>DENG/Tao</t>
  </si>
  <si>
    <t xml:space="preserve">3604298	</t>
  </si>
  <si>
    <t xml:space="preserve">999225270839939	</t>
  </si>
  <si>
    <t>商务江景双床房&lt;特惠促销&gt;&lt;双人入住&gt;&lt;双早&gt;&lt;日历房套餐高价值&gt;&lt;新酒店礼盒&gt;</t>
  </si>
  <si>
    <t>魏伟</t>
  </si>
  <si>
    <t xml:space="preserve">999225279279382	</t>
  </si>
  <si>
    <t>[香港]香港广易商务宾馆(家庭旅馆)(WIDE EVER HOSTEL)(2981749)</t>
  </si>
  <si>
    <t>四人房&lt;特惠专享&gt;&lt;四人入住&gt;&lt;无早&gt;</t>
  </si>
  <si>
    <t>CHEN/PEIyl</t>
  </si>
  <si>
    <t xml:space="preserve">3625334	</t>
  </si>
  <si>
    <t xml:space="preserve">999225285707959	</t>
  </si>
  <si>
    <t>柚见客家——非遗套房&lt;超值特惠&gt;&lt;双人入住&gt;&lt;双早&gt;</t>
  </si>
  <si>
    <t>曾钫</t>
  </si>
  <si>
    <t>，</t>
  </si>
  <si>
    <t>999224866184447</t>
  </si>
  <si>
    <t>202306201403180020</t>
  </si>
  <si>
    <t>999225270839939</t>
  </si>
  <si>
    <t>202307120826040069</t>
  </si>
  <si>
    <t>999225285707959</t>
  </si>
  <si>
    <t>202307121941190076</t>
  </si>
  <si>
    <t>A230728103307481</t>
  </si>
  <si>
    <t>房集：i230728103106 2002元</t>
  </si>
  <si>
    <t>CNY / HKD 当前参考汇率: 1.088230332</t>
  </si>
  <si>
    <t>总计：24397.36 CNY/
26549.95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</si>
  <si>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</si>
  <si>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</si>
  <si>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</si>
  <si>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</si>
  <si>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</si>
  <si>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</si>
  <si>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</si>
  <si>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</si>
  <si>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</si>
  <si>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</si>
  <si>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</si>
  <si>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</si>
  <si>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</si>
  <si>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</si>
  <si>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</si>
  <si>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</si>
  <si>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</si>
  <si>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</si>
  <si>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</si>
  <si>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2023-07-12</t>
  </si>
  <si>
    <t>3625334</t>
  </si>
  <si>
    <t>香港广易商务宾馆(家庭旅馆)</t>
  </si>
  <si>
    <t>CHEN PEIyl</t>
  </si>
  <si>
    <t>2023-07-13</t>
  </si>
  <si>
    <t>退房日周结</t>
  </si>
  <si>
    <t>426.36</t>
  </si>
  <si>
    <t>RMB</t>
  </si>
  <si>
    <t>0</t>
  </si>
  <si>
    <t>0.00</t>
  </si>
  <si>
    <t>携程国内直连(DD)</t>
  </si>
  <si>
    <t>01.011249</t>
  </si>
  <si>
    <t>2023-07-12 14:09:11</t>
  </si>
  <si>
    <t>否</t>
  </si>
  <si>
    <t>汇智国际旅游发展有限公司</t>
  </si>
  <si>
    <t>直采</t>
  </si>
  <si>
    <t>中国</t>
  </si>
  <si>
    <t>2023-07-07</t>
  </si>
  <si>
    <t>3604298</t>
  </si>
  <si>
    <t>香港富荟旺角酒店</t>
  </si>
  <si>
    <t>DENG Tao</t>
  </si>
  <si>
    <t>2023-07-10</t>
  </si>
  <si>
    <t>1998.00</t>
  </si>
  <si>
    <t>2023-07-08 19:28:41</t>
  </si>
  <si>
    <t>2023-07-06</t>
  </si>
  <si>
    <t>3601714</t>
  </si>
  <si>
    <t>香港九龙酒店</t>
  </si>
  <si>
    <t>ZHANG YUTAO</t>
  </si>
  <si>
    <t>2023-07-11</t>
  </si>
  <si>
    <t>1622.00</t>
  </si>
  <si>
    <t>2023-07-07 17:07:48</t>
  </si>
  <si>
    <t>3599809</t>
  </si>
  <si>
    <t>富荟土瓜湾酒店</t>
  </si>
  <si>
    <t>Zeng Yingchao,huang ziqing</t>
  </si>
  <si>
    <t>1716.00</t>
  </si>
  <si>
    <t>2023-07-08 18:56:05</t>
  </si>
  <si>
    <t>3599252</t>
  </si>
  <si>
    <t>DING YANYU,TSE KAIP</t>
  </si>
  <si>
    <t>2023-07-09</t>
  </si>
  <si>
    <t>2288.00</t>
  </si>
  <si>
    <t>2023-07-08 18:49:10</t>
  </si>
  <si>
    <t>2023-07-05</t>
  </si>
  <si>
    <t>3593970</t>
  </si>
  <si>
    <t>ZHANG XIA</t>
  </si>
  <si>
    <t>2403.00</t>
  </si>
  <si>
    <t>2023-07-05 16:53:44</t>
  </si>
  <si>
    <t>2023-07-03</t>
  </si>
  <si>
    <t>3588352</t>
  </si>
  <si>
    <t>YANG WEIPING,LU NING</t>
  </si>
  <si>
    <t>1560.00</t>
  </si>
  <si>
    <t>2023-07-04 10:49:43</t>
  </si>
  <si>
    <t>3588337</t>
  </si>
  <si>
    <t>LU YANG</t>
  </si>
  <si>
    <t>2023-07-04 10:44:29</t>
  </si>
  <si>
    <t>2023-07-01</t>
  </si>
  <si>
    <t>3579810</t>
  </si>
  <si>
    <t>香港九龙海逸君绰酒店</t>
  </si>
  <si>
    <t>SHEN WENWEN,FU YUWEI</t>
  </si>
  <si>
    <t>1914.00</t>
  </si>
  <si>
    <t>2023-07-03 14:14:20</t>
  </si>
  <si>
    <t>2023-06-25</t>
  </si>
  <si>
    <t>3548004</t>
  </si>
  <si>
    <t>DING TING,ZHOU LIANG</t>
  </si>
  <si>
    <t>3828.00</t>
  </si>
  <si>
    <t>2023-06-29 17:00:34</t>
  </si>
  <si>
    <t>2023-05-18</t>
  </si>
  <si>
    <t>3390956</t>
  </si>
  <si>
    <t>历山酒店</t>
  </si>
  <si>
    <t>Chen Lianlian</t>
  </si>
  <si>
    <t>3080.00</t>
  </si>
  <si>
    <t>2023-05-19 13:56:43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</si>
</sst>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176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NumberFormat="1" applyFill="1" applyAlignment="1" quotePrefix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14</xdr:col>
      <xdr:colOff>533400</xdr:colOff>
      <xdr:row>58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114800"/>
          <a:ext cx="10648950" cy="5200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45116</v>
      </c>
      <c r="G2" s="6">
        <v>45120</v>
      </c>
      <c r="H2" s="4">
        <v>1</v>
      </c>
      <c r="I2" s="4">
        <v>4</v>
      </c>
      <c r="J2" s="4">
        <v>4</v>
      </c>
      <c r="K2" s="4" t="s">
        <v>30</v>
      </c>
      <c r="L2" s="4">
        <v>3080</v>
      </c>
      <c r="M2" s="4">
        <v>3080</v>
      </c>
      <c r="N2" s="4" t="s">
        <v>31</v>
      </c>
      <c r="O2" s="4" t="s">
        <v>32</v>
      </c>
      <c r="P2" s="4" t="s">
        <v>33</v>
      </c>
      <c r="Q2" s="4">
        <v>0</v>
      </c>
      <c r="R2" s="8">
        <v>45064</v>
      </c>
      <c r="S2" s="6">
        <v>45135</v>
      </c>
      <c r="T2" s="4" t="s">
        <v>34</v>
      </c>
      <c r="U2" s="4">
        <v>3080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45119</v>
      </c>
      <c r="G3" s="6">
        <v>45120</v>
      </c>
      <c r="H3" s="4">
        <v>2</v>
      </c>
      <c r="I3" s="4">
        <v>1</v>
      </c>
      <c r="J3" s="4">
        <v>2</v>
      </c>
      <c r="K3" s="4" t="s">
        <v>30</v>
      </c>
      <c r="L3" s="4">
        <v>877.8</v>
      </c>
      <c r="M3" s="4">
        <v>877.8</v>
      </c>
      <c r="N3" s="4" t="s">
        <v>40</v>
      </c>
      <c r="O3" s="4" t="s">
        <v>32</v>
      </c>
      <c r="P3" s="4" t="s">
        <v>33</v>
      </c>
      <c r="Q3" s="4">
        <v>0</v>
      </c>
      <c r="R3" s="8">
        <v>45097.0000115741</v>
      </c>
      <c r="S3" s="6">
        <v>45135</v>
      </c>
      <c r="T3" s="4" t="s">
        <v>34</v>
      </c>
      <c r="U3" s="4">
        <v>877.8</v>
      </c>
      <c r="V3" s="4">
        <v>0</v>
      </c>
      <c r="W3" s="4">
        <v>0</v>
      </c>
      <c r="X3" s="4" t="s">
        <v>36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45118</v>
      </c>
      <c r="G4" s="6">
        <v>45120</v>
      </c>
      <c r="H4" s="4">
        <v>2</v>
      </c>
      <c r="I4" s="4">
        <v>2</v>
      </c>
      <c r="J4" s="4">
        <v>4</v>
      </c>
      <c r="K4" s="4" t="s">
        <v>30</v>
      </c>
      <c r="L4" s="4">
        <v>3828</v>
      </c>
      <c r="M4" s="4">
        <v>3828</v>
      </c>
      <c r="N4" s="4" t="s">
        <v>45</v>
      </c>
      <c r="O4" s="4" t="s">
        <v>32</v>
      </c>
      <c r="P4" s="4" t="s">
        <v>33</v>
      </c>
      <c r="Q4" s="4">
        <v>0</v>
      </c>
      <c r="R4" s="8">
        <v>45102.0000115741</v>
      </c>
      <c r="S4" s="6">
        <v>45135</v>
      </c>
      <c r="T4" s="4" t="s">
        <v>34</v>
      </c>
      <c r="U4" s="4">
        <v>3828</v>
      </c>
      <c r="V4" s="4">
        <v>0</v>
      </c>
      <c r="W4" s="4">
        <v>0</v>
      </c>
      <c r="X4" s="4" t="s">
        <v>46</v>
      </c>
      <c r="Y4" s="4" t="s">
        <v>36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43</v>
      </c>
      <c r="E5" s="4" t="s">
        <v>44</v>
      </c>
      <c r="F5" s="6">
        <v>45118</v>
      </c>
      <c r="G5" s="6">
        <v>45120</v>
      </c>
      <c r="H5" s="4">
        <v>1</v>
      </c>
      <c r="I5" s="4">
        <v>2</v>
      </c>
      <c r="J5" s="4">
        <v>2</v>
      </c>
      <c r="K5" s="4" t="s">
        <v>30</v>
      </c>
      <c r="L5" s="4">
        <v>1914</v>
      </c>
      <c r="M5" s="4">
        <v>1914</v>
      </c>
      <c r="N5" s="4" t="s">
        <v>48</v>
      </c>
      <c r="O5" s="4" t="s">
        <v>32</v>
      </c>
      <c r="P5" s="4" t="s">
        <v>33</v>
      </c>
      <c r="Q5" s="4">
        <v>0</v>
      </c>
      <c r="R5" s="8">
        <v>45108</v>
      </c>
      <c r="S5" s="6">
        <v>45135</v>
      </c>
      <c r="T5" s="4" t="s">
        <v>34</v>
      </c>
      <c r="U5" s="4">
        <v>1914</v>
      </c>
      <c r="V5" s="4">
        <v>0</v>
      </c>
      <c r="W5" s="4">
        <v>0</v>
      </c>
      <c r="X5" s="4" t="s">
        <v>49</v>
      </c>
      <c r="Y5" s="4" t="s">
        <v>36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45118</v>
      </c>
      <c r="G6" s="6">
        <v>45120</v>
      </c>
      <c r="H6" s="4">
        <v>1</v>
      </c>
      <c r="I6" s="4">
        <v>2</v>
      </c>
      <c r="J6" s="4">
        <v>2</v>
      </c>
      <c r="K6" s="4" t="s">
        <v>30</v>
      </c>
      <c r="L6" s="4">
        <v>1560</v>
      </c>
      <c r="M6" s="4">
        <v>1560</v>
      </c>
      <c r="N6" s="4" t="s">
        <v>53</v>
      </c>
      <c r="O6" s="4" t="s">
        <v>32</v>
      </c>
      <c r="P6" s="4" t="s">
        <v>33</v>
      </c>
      <c r="Q6" s="4">
        <v>0</v>
      </c>
      <c r="R6" s="8">
        <v>45110</v>
      </c>
      <c r="S6" s="6">
        <v>45135</v>
      </c>
      <c r="T6" s="4" t="s">
        <v>34</v>
      </c>
      <c r="U6" s="4">
        <v>1560</v>
      </c>
      <c r="V6" s="4">
        <v>0</v>
      </c>
      <c r="W6" s="4">
        <v>0</v>
      </c>
      <c r="X6" s="4" t="s">
        <v>54</v>
      </c>
      <c r="Y6" s="4" t="s">
        <v>36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51</v>
      </c>
      <c r="E7" s="4" t="s">
        <v>52</v>
      </c>
      <c r="F7" s="6">
        <v>45118</v>
      </c>
      <c r="G7" s="6">
        <v>45120</v>
      </c>
      <c r="H7" s="4">
        <v>1</v>
      </c>
      <c r="I7" s="4">
        <v>2</v>
      </c>
      <c r="J7" s="4">
        <v>2</v>
      </c>
      <c r="K7" s="4" t="s">
        <v>30</v>
      </c>
      <c r="L7" s="4">
        <v>1560</v>
      </c>
      <c r="M7" s="4">
        <v>1560</v>
      </c>
      <c r="N7" s="4" t="s">
        <v>56</v>
      </c>
      <c r="O7" s="4" t="s">
        <v>32</v>
      </c>
      <c r="P7" s="4" t="s">
        <v>33</v>
      </c>
      <c r="Q7" s="4">
        <v>0</v>
      </c>
      <c r="R7" s="8">
        <v>45110</v>
      </c>
      <c r="S7" s="6">
        <v>45135</v>
      </c>
      <c r="T7" s="4" t="s">
        <v>34</v>
      </c>
      <c r="U7" s="4">
        <v>1560</v>
      </c>
      <c r="V7" s="4">
        <v>0</v>
      </c>
      <c r="W7" s="4">
        <v>0</v>
      </c>
      <c r="X7" s="4" t="s">
        <v>57</v>
      </c>
      <c r="Y7" s="4" t="s">
        <v>36</v>
      </c>
    </row>
    <row r="8" s="4" customFormat="1" spans="1:25">
      <c r="A8" s="4" t="s">
        <v>58</v>
      </c>
      <c r="B8" s="4" t="s">
        <v>26</v>
      </c>
      <c r="C8" s="4" t="s">
        <v>27</v>
      </c>
      <c r="D8" s="4" t="s">
        <v>51</v>
      </c>
      <c r="E8" s="4" t="s">
        <v>52</v>
      </c>
      <c r="F8" s="6">
        <v>45117</v>
      </c>
      <c r="G8" s="6">
        <v>45120</v>
      </c>
      <c r="H8" s="4">
        <v>1</v>
      </c>
      <c r="I8" s="4">
        <v>3</v>
      </c>
      <c r="J8" s="4">
        <v>3</v>
      </c>
      <c r="K8" s="4" t="s">
        <v>30</v>
      </c>
      <c r="L8" s="4">
        <v>2403</v>
      </c>
      <c r="M8" s="4">
        <v>2403</v>
      </c>
      <c r="N8" s="4" t="s">
        <v>59</v>
      </c>
      <c r="O8" s="4" t="s">
        <v>32</v>
      </c>
      <c r="P8" s="4" t="s">
        <v>33</v>
      </c>
      <c r="Q8" s="4">
        <v>0</v>
      </c>
      <c r="R8" s="8">
        <v>45112</v>
      </c>
      <c r="S8" s="6">
        <v>45135</v>
      </c>
      <c r="T8" s="4" t="s">
        <v>34</v>
      </c>
      <c r="U8" s="4">
        <v>2403</v>
      </c>
      <c r="V8" s="4">
        <v>0</v>
      </c>
      <c r="W8" s="4">
        <v>0</v>
      </c>
      <c r="X8" s="4" t="s">
        <v>60</v>
      </c>
      <c r="Y8" s="4" t="s">
        <v>36</v>
      </c>
    </row>
    <row r="9" s="4" customFormat="1" spans="1:25">
      <c r="A9" s="4" t="s">
        <v>61</v>
      </c>
      <c r="B9" s="4" t="s">
        <v>26</v>
      </c>
      <c r="C9" s="4" t="s">
        <v>27</v>
      </c>
      <c r="D9" s="4" t="s">
        <v>62</v>
      </c>
      <c r="E9" s="4" t="s">
        <v>63</v>
      </c>
      <c r="F9" s="6">
        <v>45118</v>
      </c>
      <c r="G9" s="6">
        <v>45120</v>
      </c>
      <c r="H9" s="4">
        <v>2</v>
      </c>
      <c r="I9" s="4">
        <v>2</v>
      </c>
      <c r="J9" s="4">
        <v>4</v>
      </c>
      <c r="K9" s="4" t="s">
        <v>30</v>
      </c>
      <c r="L9" s="4">
        <v>1176</v>
      </c>
      <c r="M9" s="4">
        <v>1176</v>
      </c>
      <c r="N9" s="4" t="s">
        <v>64</v>
      </c>
      <c r="O9" s="4" t="s">
        <v>32</v>
      </c>
      <c r="P9" s="4" t="s">
        <v>33</v>
      </c>
      <c r="Q9" s="4">
        <v>0</v>
      </c>
      <c r="R9" s="8">
        <v>45112.0000115741</v>
      </c>
      <c r="S9" s="6">
        <v>45135</v>
      </c>
      <c r="T9" s="4" t="s">
        <v>34</v>
      </c>
      <c r="U9" s="4">
        <v>1176</v>
      </c>
      <c r="V9" s="4">
        <v>0</v>
      </c>
      <c r="W9" s="4">
        <v>0</v>
      </c>
      <c r="X9" s="4" t="s">
        <v>36</v>
      </c>
      <c r="Y9" s="4" t="s">
        <v>36</v>
      </c>
    </row>
    <row r="10" s="4" customFormat="1" spans="1:25">
      <c r="A10" s="4" t="s">
        <v>61</v>
      </c>
      <c r="B10" s="4" t="s">
        <v>26</v>
      </c>
      <c r="C10" s="4" t="s">
        <v>65</v>
      </c>
      <c r="D10" s="4" t="s">
        <v>62</v>
      </c>
      <c r="E10" s="4" t="s">
        <v>63</v>
      </c>
      <c r="F10" s="6">
        <v>45118</v>
      </c>
      <c r="G10" s="6">
        <v>45120</v>
      </c>
      <c r="H10" s="4">
        <v>2</v>
      </c>
      <c r="I10" s="4">
        <v>2</v>
      </c>
      <c r="J10" s="4">
        <v>4</v>
      </c>
      <c r="K10" s="4" t="s">
        <v>30</v>
      </c>
      <c r="L10" s="4">
        <v>-1176</v>
      </c>
      <c r="M10" s="4">
        <v>-1176</v>
      </c>
      <c r="N10" s="4" t="s">
        <v>64</v>
      </c>
      <c r="O10" s="4" t="s">
        <v>32</v>
      </c>
      <c r="P10" s="4" t="s">
        <v>33</v>
      </c>
      <c r="Q10" s="4">
        <v>0</v>
      </c>
      <c r="R10" s="8">
        <v>45112.0000115741</v>
      </c>
      <c r="S10" s="6">
        <v>45135</v>
      </c>
      <c r="T10" s="4" t="s">
        <v>34</v>
      </c>
      <c r="U10" s="4">
        <v>-1176</v>
      </c>
      <c r="V10" s="4">
        <v>0</v>
      </c>
      <c r="W10" s="4">
        <v>0</v>
      </c>
      <c r="X10" s="4" t="s">
        <v>36</v>
      </c>
      <c r="Y10" s="4" t="s">
        <v>36</v>
      </c>
    </row>
    <row r="11" s="4" customFormat="1" spans="1:25">
      <c r="A11" s="4" t="s">
        <v>66</v>
      </c>
      <c r="B11" s="4" t="s">
        <v>26</v>
      </c>
      <c r="C11" s="4" t="s">
        <v>27</v>
      </c>
      <c r="D11" s="4" t="s">
        <v>67</v>
      </c>
      <c r="E11" s="4" t="s">
        <v>68</v>
      </c>
      <c r="F11" s="6">
        <v>45116</v>
      </c>
      <c r="G11" s="6">
        <v>45120</v>
      </c>
      <c r="H11" s="4">
        <v>1</v>
      </c>
      <c r="I11" s="4">
        <v>4</v>
      </c>
      <c r="J11" s="4">
        <v>4</v>
      </c>
      <c r="K11" s="4" t="s">
        <v>30</v>
      </c>
      <c r="L11" s="4">
        <v>2288</v>
      </c>
      <c r="M11" s="4">
        <v>2288</v>
      </c>
      <c r="N11" s="4" t="s">
        <v>69</v>
      </c>
      <c r="O11" s="4" t="s">
        <v>32</v>
      </c>
      <c r="P11" s="4" t="s">
        <v>33</v>
      </c>
      <c r="Q11" s="4">
        <v>0</v>
      </c>
      <c r="R11" s="8">
        <v>45113</v>
      </c>
      <c r="S11" s="6">
        <v>45135</v>
      </c>
      <c r="T11" s="4" t="s">
        <v>34</v>
      </c>
      <c r="U11" s="4">
        <v>2288</v>
      </c>
      <c r="V11" s="4">
        <v>0</v>
      </c>
      <c r="W11" s="4">
        <v>0</v>
      </c>
      <c r="X11" s="4" t="s">
        <v>70</v>
      </c>
      <c r="Y11" s="4" t="s">
        <v>36</v>
      </c>
    </row>
    <row r="12" s="4" customFormat="1" spans="1:25">
      <c r="A12" s="4" t="s">
        <v>71</v>
      </c>
      <c r="B12" s="4" t="s">
        <v>26</v>
      </c>
      <c r="C12" s="4" t="s">
        <v>27</v>
      </c>
      <c r="D12" s="4" t="s">
        <v>67</v>
      </c>
      <c r="E12" s="4" t="s">
        <v>68</v>
      </c>
      <c r="F12" s="6">
        <v>45117</v>
      </c>
      <c r="G12" s="6">
        <v>45120</v>
      </c>
      <c r="H12" s="4">
        <v>1</v>
      </c>
      <c r="I12" s="4">
        <v>3</v>
      </c>
      <c r="J12" s="4">
        <v>3</v>
      </c>
      <c r="K12" s="4" t="s">
        <v>30</v>
      </c>
      <c r="L12" s="4">
        <v>1716</v>
      </c>
      <c r="M12" s="4">
        <v>1716</v>
      </c>
      <c r="N12" s="4" t="s">
        <v>72</v>
      </c>
      <c r="O12" s="4" t="s">
        <v>32</v>
      </c>
      <c r="P12" s="4" t="s">
        <v>33</v>
      </c>
      <c r="Q12" s="4">
        <v>0</v>
      </c>
      <c r="R12" s="8">
        <v>45113</v>
      </c>
      <c r="S12" s="6">
        <v>45135</v>
      </c>
      <c r="T12" s="4" t="s">
        <v>34</v>
      </c>
      <c r="U12" s="4">
        <v>1716</v>
      </c>
      <c r="V12" s="4">
        <v>0</v>
      </c>
      <c r="W12" s="4">
        <v>0</v>
      </c>
      <c r="X12" s="4" t="s">
        <v>73</v>
      </c>
      <c r="Y12" s="4" t="s">
        <v>36</v>
      </c>
    </row>
    <row r="13" s="4" customFormat="1" spans="1:25">
      <c r="A13" s="4" t="s">
        <v>74</v>
      </c>
      <c r="B13" s="4" t="s">
        <v>26</v>
      </c>
      <c r="C13" s="4" t="s">
        <v>27</v>
      </c>
      <c r="D13" s="4" t="s">
        <v>51</v>
      </c>
      <c r="E13" s="4" t="s">
        <v>75</v>
      </c>
      <c r="F13" s="6">
        <v>45118</v>
      </c>
      <c r="G13" s="6">
        <v>45120</v>
      </c>
      <c r="H13" s="4">
        <v>1</v>
      </c>
      <c r="I13" s="4">
        <v>2</v>
      </c>
      <c r="J13" s="4">
        <v>2</v>
      </c>
      <c r="K13" s="4" t="s">
        <v>30</v>
      </c>
      <c r="L13" s="4">
        <v>1622</v>
      </c>
      <c r="M13" s="4">
        <v>1622</v>
      </c>
      <c r="N13" s="4" t="s">
        <v>76</v>
      </c>
      <c r="O13" s="4" t="s">
        <v>32</v>
      </c>
      <c r="P13" s="4" t="s">
        <v>33</v>
      </c>
      <c r="Q13" s="4">
        <v>0</v>
      </c>
      <c r="R13" s="8">
        <v>45113.0000115741</v>
      </c>
      <c r="S13" s="6">
        <v>45135</v>
      </c>
      <c r="T13" s="4" t="s">
        <v>34</v>
      </c>
      <c r="U13" s="4">
        <v>1622</v>
      </c>
      <c r="V13" s="4">
        <v>0</v>
      </c>
      <c r="W13" s="4">
        <v>0</v>
      </c>
      <c r="X13" s="4" t="s">
        <v>77</v>
      </c>
      <c r="Y13" s="4" t="s">
        <v>36</v>
      </c>
    </row>
    <row r="14" s="4" customFormat="1" spans="1:25">
      <c r="A14" s="4" t="s">
        <v>78</v>
      </c>
      <c r="B14" s="4" t="s">
        <v>26</v>
      </c>
      <c r="C14" s="4" t="s">
        <v>27</v>
      </c>
      <c r="D14" s="4" t="s">
        <v>79</v>
      </c>
      <c r="E14" s="4" t="s">
        <v>68</v>
      </c>
      <c r="F14" s="6">
        <v>45117</v>
      </c>
      <c r="G14" s="6">
        <v>45120</v>
      </c>
      <c r="H14" s="4">
        <v>1</v>
      </c>
      <c r="I14" s="4">
        <v>3</v>
      </c>
      <c r="J14" s="4">
        <v>3</v>
      </c>
      <c r="K14" s="4" t="s">
        <v>30</v>
      </c>
      <c r="L14" s="4">
        <v>1998</v>
      </c>
      <c r="M14" s="4">
        <v>1998</v>
      </c>
      <c r="N14" s="4" t="s">
        <v>80</v>
      </c>
      <c r="O14" s="4" t="s">
        <v>32</v>
      </c>
      <c r="P14" s="4" t="s">
        <v>33</v>
      </c>
      <c r="Q14" s="4">
        <v>0</v>
      </c>
      <c r="R14" s="8">
        <v>45114</v>
      </c>
      <c r="S14" s="6">
        <v>45135</v>
      </c>
      <c r="T14" s="4" t="s">
        <v>34</v>
      </c>
      <c r="U14" s="4">
        <v>1998</v>
      </c>
      <c r="V14" s="4">
        <v>0</v>
      </c>
      <c r="W14" s="4">
        <v>0</v>
      </c>
      <c r="X14" s="4" t="s">
        <v>81</v>
      </c>
      <c r="Y14" s="4" t="s">
        <v>36</v>
      </c>
    </row>
    <row r="15" s="4" customFormat="1" spans="1:25">
      <c r="A15" s="4" t="s">
        <v>82</v>
      </c>
      <c r="B15" s="4" t="s">
        <v>26</v>
      </c>
      <c r="C15" s="4" t="s">
        <v>27</v>
      </c>
      <c r="D15" s="4" t="s">
        <v>62</v>
      </c>
      <c r="E15" s="4" t="s">
        <v>83</v>
      </c>
      <c r="F15" s="6">
        <v>45119</v>
      </c>
      <c r="G15" s="6">
        <v>45120</v>
      </c>
      <c r="H15" s="4">
        <v>1</v>
      </c>
      <c r="I15" s="4">
        <v>1</v>
      </c>
      <c r="J15" s="4">
        <v>1</v>
      </c>
      <c r="K15" s="4" t="s">
        <v>30</v>
      </c>
      <c r="L15" s="4">
        <v>305.2</v>
      </c>
      <c r="M15" s="4">
        <v>305.2</v>
      </c>
      <c r="N15" s="4" t="s">
        <v>84</v>
      </c>
      <c r="O15" s="4" t="s">
        <v>32</v>
      </c>
      <c r="P15" s="4" t="s">
        <v>33</v>
      </c>
      <c r="Q15" s="4">
        <v>0</v>
      </c>
      <c r="R15" s="8">
        <v>45119</v>
      </c>
      <c r="S15" s="6">
        <v>45135</v>
      </c>
      <c r="T15" s="4" t="s">
        <v>34</v>
      </c>
      <c r="U15" s="4">
        <v>305.2</v>
      </c>
      <c r="V15" s="4">
        <v>0</v>
      </c>
      <c r="W15" s="4">
        <v>0</v>
      </c>
      <c r="X15" s="4" t="s">
        <v>36</v>
      </c>
      <c r="Y15" s="4" t="s">
        <v>36</v>
      </c>
    </row>
    <row r="16" s="4" customFormat="1" spans="1:25">
      <c r="A16" s="4" t="s">
        <v>85</v>
      </c>
      <c r="B16" s="4" t="s">
        <v>26</v>
      </c>
      <c r="C16" s="4" t="s">
        <v>27</v>
      </c>
      <c r="D16" s="4" t="s">
        <v>86</v>
      </c>
      <c r="E16" s="4" t="s">
        <v>87</v>
      </c>
      <c r="F16" s="6">
        <v>45119</v>
      </c>
      <c r="G16" s="6">
        <v>45120</v>
      </c>
      <c r="H16" s="4">
        <v>1</v>
      </c>
      <c r="I16" s="4">
        <v>1</v>
      </c>
      <c r="J16" s="4">
        <v>1</v>
      </c>
      <c r="K16" s="4" t="s">
        <v>30</v>
      </c>
      <c r="L16" s="4">
        <v>426.36</v>
      </c>
      <c r="M16" s="4">
        <v>426.36</v>
      </c>
      <c r="N16" s="4" t="s">
        <v>88</v>
      </c>
      <c r="O16" s="4" t="s">
        <v>32</v>
      </c>
      <c r="P16" s="4" t="s">
        <v>33</v>
      </c>
      <c r="Q16" s="4">
        <v>0</v>
      </c>
      <c r="R16" s="8">
        <v>45119.0000115741</v>
      </c>
      <c r="S16" s="6">
        <v>45135</v>
      </c>
      <c r="T16" s="4" t="s">
        <v>34</v>
      </c>
      <c r="U16" s="4">
        <v>426.36</v>
      </c>
      <c r="V16" s="4">
        <v>0</v>
      </c>
      <c r="W16" s="4">
        <v>0</v>
      </c>
      <c r="X16" s="4" t="s">
        <v>89</v>
      </c>
      <c r="Y16" s="4" t="s">
        <v>36</v>
      </c>
    </row>
    <row r="17" s="4" customFormat="1" spans="1:25">
      <c r="A17" s="4" t="s">
        <v>90</v>
      </c>
      <c r="B17" s="4" t="s">
        <v>26</v>
      </c>
      <c r="C17" s="4" t="s">
        <v>27</v>
      </c>
      <c r="D17" s="4" t="s">
        <v>38</v>
      </c>
      <c r="E17" s="4" t="s">
        <v>91</v>
      </c>
      <c r="F17" s="6">
        <v>45119</v>
      </c>
      <c r="G17" s="6">
        <v>45120</v>
      </c>
      <c r="H17" s="4">
        <v>1</v>
      </c>
      <c r="I17" s="4">
        <v>1</v>
      </c>
      <c r="J17" s="4">
        <v>1</v>
      </c>
      <c r="K17" s="4" t="s">
        <v>30</v>
      </c>
      <c r="L17" s="4">
        <v>819</v>
      </c>
      <c r="M17" s="4">
        <v>819</v>
      </c>
      <c r="N17" s="4" t="s">
        <v>92</v>
      </c>
      <c r="O17" s="4" t="s">
        <v>32</v>
      </c>
      <c r="P17" s="4" t="s">
        <v>33</v>
      </c>
      <c r="Q17" s="4">
        <v>0</v>
      </c>
      <c r="R17" s="8">
        <v>45119.0000115741</v>
      </c>
      <c r="S17" s="6">
        <v>45135</v>
      </c>
      <c r="T17" s="4" t="s">
        <v>34</v>
      </c>
      <c r="U17" s="4">
        <v>819</v>
      </c>
      <c r="V17" s="4">
        <v>0</v>
      </c>
      <c r="W17" s="4">
        <v>0</v>
      </c>
      <c r="X17" s="4" t="s">
        <v>36</v>
      </c>
      <c r="Y17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5"/>
  <sheetViews>
    <sheetView tabSelected="1" workbookViewId="0">
      <selection activeCell="A22" sqref="A22:D25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93</v>
      </c>
    </row>
    <row r="2" s="4" customFormat="1" spans="1:9">
      <c r="A2" s="5">
        <v>999224272070232</v>
      </c>
      <c r="B2" s="6">
        <v>45116</v>
      </c>
      <c r="C2" s="6">
        <v>45120</v>
      </c>
      <c r="D2" s="4">
        <v>3080</v>
      </c>
      <c r="E2" s="4" t="str">
        <f>VLOOKUP(A2,HOP!A:L,12,0)</f>
        <v>3080.00</v>
      </c>
      <c r="F2" s="4" t="str">
        <f>VLOOKUP(A2,HOP!A:C,3,0)</f>
        <v>3390956</v>
      </c>
      <c r="G2" s="4">
        <f>D2-E2</f>
        <v>0</v>
      </c>
      <c r="H2" s="4" t="str">
        <f>$H$1&amp;F2</f>
        <v>，3390956</v>
      </c>
      <c r="I2" s="4" t="str">
        <f>VLOOKUP(A2,HOP!A:U,21,0)</f>
        <v>直采</v>
      </c>
    </row>
    <row r="3" s="4" customFormat="1" hidden="1" spans="1:10">
      <c r="A3" s="9" t="s">
        <v>94</v>
      </c>
      <c r="B3" s="6">
        <v>45119</v>
      </c>
      <c r="C3" s="6">
        <v>45120</v>
      </c>
      <c r="D3" s="4">
        <v>877.8</v>
      </c>
      <c r="E3" s="4">
        <v>877.8</v>
      </c>
      <c r="F3" s="10" t="s">
        <v>95</v>
      </c>
      <c r="G3" s="4">
        <f t="shared" ref="G3:G16" si="0">D3-E3</f>
        <v>0</v>
      </c>
      <c r="H3" s="4" t="str">
        <f t="shared" ref="H3:H16" si="1">$H$1&amp;F3</f>
        <v>，202306201403180020</v>
      </c>
      <c r="I3" s="4" t="e">
        <f>VLOOKUP(A3,HOP!A:U,21,0)</f>
        <v>#N/A</v>
      </c>
      <c r="J3" s="7">
        <v>6.2</v>
      </c>
    </row>
    <row r="4" s="4" customFormat="1" spans="1:9">
      <c r="A4" s="5">
        <v>999224943386754</v>
      </c>
      <c r="B4" s="6">
        <v>45118</v>
      </c>
      <c r="C4" s="6">
        <v>45120</v>
      </c>
      <c r="D4" s="4">
        <v>3828</v>
      </c>
      <c r="E4" s="4" t="str">
        <f>VLOOKUP(A4,HOP!A:L,12,0)</f>
        <v>3828.00</v>
      </c>
      <c r="F4" s="4" t="str">
        <f>VLOOKUP(A4,HOP!A:C,3,0)</f>
        <v>3548004</v>
      </c>
      <c r="G4" s="4">
        <f t="shared" si="0"/>
        <v>0</v>
      </c>
      <c r="H4" s="4" t="str">
        <f t="shared" si="1"/>
        <v>，3548004</v>
      </c>
      <c r="I4" s="4" t="str">
        <f>VLOOKUP(A4,HOP!A:U,21,0)</f>
        <v>直采</v>
      </c>
    </row>
    <row r="5" s="4" customFormat="1" spans="1:9">
      <c r="A5" s="5">
        <v>999225072340361</v>
      </c>
      <c r="B5" s="6">
        <v>45118</v>
      </c>
      <c r="C5" s="6">
        <v>45120</v>
      </c>
      <c r="D5" s="4">
        <v>1914</v>
      </c>
      <c r="E5" s="4" t="str">
        <f>VLOOKUP(A5,HOP!A:L,12,0)</f>
        <v>1914.00</v>
      </c>
      <c r="F5" s="4" t="str">
        <f>VLOOKUP(A5,HOP!A:C,3,0)</f>
        <v>3579810</v>
      </c>
      <c r="G5" s="4">
        <f t="shared" si="0"/>
        <v>0</v>
      </c>
      <c r="H5" s="4" t="str">
        <f t="shared" si="1"/>
        <v>，3579810</v>
      </c>
      <c r="I5" s="4" t="str">
        <f>VLOOKUP(A5,HOP!A:U,21,0)</f>
        <v>直采</v>
      </c>
    </row>
    <row r="6" s="4" customFormat="1" spans="1:9">
      <c r="A6" s="5">
        <v>999225106044589</v>
      </c>
      <c r="B6" s="6">
        <v>45118</v>
      </c>
      <c r="C6" s="6">
        <v>45120</v>
      </c>
      <c r="D6" s="4">
        <v>1560</v>
      </c>
      <c r="E6" s="4" t="str">
        <f>VLOOKUP(A6,HOP!A:L,12,0)</f>
        <v>1560.00</v>
      </c>
      <c r="F6" s="4" t="str">
        <f>VLOOKUP(A6,HOP!A:C,3,0)</f>
        <v>3588337</v>
      </c>
      <c r="G6" s="4">
        <f t="shared" si="0"/>
        <v>0</v>
      </c>
      <c r="H6" s="4" t="str">
        <f t="shared" si="1"/>
        <v>，3588337</v>
      </c>
      <c r="I6" s="4" t="str">
        <f>VLOOKUP(A6,HOP!A:U,21,0)</f>
        <v>直采</v>
      </c>
    </row>
    <row r="7" s="4" customFormat="1" spans="1:9">
      <c r="A7" s="5">
        <v>999225106117321</v>
      </c>
      <c r="B7" s="6">
        <v>45118</v>
      </c>
      <c r="C7" s="6">
        <v>45120</v>
      </c>
      <c r="D7" s="4">
        <v>1560</v>
      </c>
      <c r="E7" s="4" t="str">
        <f>VLOOKUP(A7,HOP!A:L,12,0)</f>
        <v>1560.00</v>
      </c>
      <c r="F7" s="4" t="str">
        <f>VLOOKUP(A7,HOP!A:C,3,0)</f>
        <v>3588352</v>
      </c>
      <c r="G7" s="4">
        <f t="shared" si="0"/>
        <v>0</v>
      </c>
      <c r="H7" s="4" t="str">
        <f t="shared" si="1"/>
        <v>，3588352</v>
      </c>
      <c r="I7" s="4" t="str">
        <f>VLOOKUP(A7,HOP!A:U,21,0)</f>
        <v>直采</v>
      </c>
    </row>
    <row r="8" s="4" customFormat="1" spans="1:9">
      <c r="A8" s="5">
        <v>999225127570191</v>
      </c>
      <c r="B8" s="6">
        <v>45117</v>
      </c>
      <c r="C8" s="6">
        <v>45120</v>
      </c>
      <c r="D8" s="4">
        <v>2403</v>
      </c>
      <c r="E8" s="4" t="str">
        <f>VLOOKUP(A8,HOP!A:L,12,0)</f>
        <v>2403.00</v>
      </c>
      <c r="F8" s="4" t="str">
        <f>VLOOKUP(A8,HOP!A:C,3,0)</f>
        <v>3593970</v>
      </c>
      <c r="G8" s="4">
        <f t="shared" si="0"/>
        <v>0</v>
      </c>
      <c r="H8" s="4" t="str">
        <f t="shared" si="1"/>
        <v>，3593970</v>
      </c>
      <c r="I8" s="4" t="str">
        <f>VLOOKUP(A8,HOP!A:U,21,0)</f>
        <v>直采</v>
      </c>
    </row>
    <row r="9" s="4" customFormat="1" hidden="1" spans="1:9">
      <c r="A9" s="5">
        <v>999225134344549</v>
      </c>
      <c r="B9" s="6">
        <v>45118</v>
      </c>
      <c r="C9" s="6">
        <v>45120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spans="1:9">
      <c r="A10" s="5">
        <v>999225151246743</v>
      </c>
      <c r="B10" s="6">
        <v>45116</v>
      </c>
      <c r="C10" s="6">
        <v>45120</v>
      </c>
      <c r="D10" s="4">
        <v>2288</v>
      </c>
      <c r="E10" s="4" t="str">
        <f>VLOOKUP(A10,HOP!A:L,12,0)</f>
        <v>2288.00</v>
      </c>
      <c r="F10" s="4" t="str">
        <f>VLOOKUP(A10,HOP!A:C,3,0)</f>
        <v>3599252</v>
      </c>
      <c r="G10" s="4">
        <f t="shared" si="0"/>
        <v>0</v>
      </c>
      <c r="H10" s="4" t="str">
        <f t="shared" si="1"/>
        <v>，3599252</v>
      </c>
      <c r="I10" s="4" t="str">
        <f>VLOOKUP(A10,HOP!A:U,21,0)</f>
        <v>直采</v>
      </c>
    </row>
    <row r="11" s="4" customFormat="1" spans="1:9">
      <c r="A11" s="5">
        <v>999225152573696</v>
      </c>
      <c r="B11" s="6">
        <v>45117</v>
      </c>
      <c r="C11" s="6">
        <v>45120</v>
      </c>
      <c r="D11" s="4">
        <v>1716</v>
      </c>
      <c r="E11" s="4" t="str">
        <f>VLOOKUP(A11,HOP!A:L,12,0)</f>
        <v>1716.00</v>
      </c>
      <c r="F11" s="4" t="str">
        <f>VLOOKUP(A11,HOP!A:C,3,0)</f>
        <v>3599809</v>
      </c>
      <c r="G11" s="4">
        <f t="shared" si="0"/>
        <v>0</v>
      </c>
      <c r="H11" s="4" t="str">
        <f t="shared" si="1"/>
        <v>，3599809</v>
      </c>
      <c r="I11" s="4" t="str">
        <f>VLOOKUP(A11,HOP!A:U,21,0)</f>
        <v>直采</v>
      </c>
    </row>
    <row r="12" s="4" customFormat="1" spans="1:9">
      <c r="A12" s="5">
        <v>999225165204507</v>
      </c>
      <c r="B12" s="6">
        <v>45118</v>
      </c>
      <c r="C12" s="6">
        <v>45120</v>
      </c>
      <c r="D12" s="4">
        <v>1622</v>
      </c>
      <c r="E12" s="4" t="str">
        <f>VLOOKUP(A12,HOP!A:L,12,0)</f>
        <v>1622.00</v>
      </c>
      <c r="F12" s="4" t="str">
        <f>VLOOKUP(A12,HOP!A:C,3,0)</f>
        <v>3601714</v>
      </c>
      <c r="G12" s="4">
        <f t="shared" si="0"/>
        <v>0</v>
      </c>
      <c r="H12" s="4" t="str">
        <f t="shared" si="1"/>
        <v>，3601714</v>
      </c>
      <c r="I12" s="4" t="str">
        <f>VLOOKUP(A12,HOP!A:U,21,0)</f>
        <v>直采</v>
      </c>
    </row>
    <row r="13" s="4" customFormat="1" spans="1:9">
      <c r="A13" s="5">
        <v>999225177747739</v>
      </c>
      <c r="B13" s="6">
        <v>45117</v>
      </c>
      <c r="C13" s="6">
        <v>45120</v>
      </c>
      <c r="D13" s="4">
        <v>1998</v>
      </c>
      <c r="E13" s="4" t="str">
        <f>VLOOKUP(A13,HOP!A:L,12,0)</f>
        <v>1998.00</v>
      </c>
      <c r="F13" s="4" t="str">
        <f>VLOOKUP(A13,HOP!A:C,3,0)</f>
        <v>3604298</v>
      </c>
      <c r="G13" s="4">
        <f t="shared" si="0"/>
        <v>0</v>
      </c>
      <c r="H13" s="4" t="str">
        <f t="shared" si="1"/>
        <v>，3604298</v>
      </c>
      <c r="I13" s="4" t="str">
        <f>VLOOKUP(A13,HOP!A:U,21,0)</f>
        <v>直采</v>
      </c>
    </row>
    <row r="14" s="4" customFormat="1" hidden="1" spans="1:10">
      <c r="A14" s="9" t="s">
        <v>96</v>
      </c>
      <c r="B14" s="6">
        <v>45119</v>
      </c>
      <c r="C14" s="6">
        <v>45120</v>
      </c>
      <c r="D14" s="4">
        <v>305.2</v>
      </c>
      <c r="E14" s="4">
        <v>305.2</v>
      </c>
      <c r="F14" s="10" t="s">
        <v>97</v>
      </c>
      <c r="G14" s="4">
        <f t="shared" si="0"/>
        <v>0</v>
      </c>
      <c r="H14" s="4" t="str">
        <f t="shared" si="1"/>
        <v>，202307120826040069</v>
      </c>
      <c r="I14" s="4" t="e">
        <f>VLOOKUP(A14,HOP!A:U,21,0)</f>
        <v>#N/A</v>
      </c>
      <c r="J14" s="4">
        <v>7.12</v>
      </c>
    </row>
    <row r="15" s="4" customFormat="1" spans="1:9">
      <c r="A15" s="5">
        <v>999225279279382</v>
      </c>
      <c r="B15" s="6">
        <v>45119</v>
      </c>
      <c r="C15" s="6">
        <v>45120</v>
      </c>
      <c r="D15" s="4">
        <v>426.36</v>
      </c>
      <c r="E15" s="4" t="str">
        <f>VLOOKUP(A15,HOP!A:L,12,0)</f>
        <v>426.36</v>
      </c>
      <c r="F15" s="4" t="str">
        <f>VLOOKUP(A15,HOP!A:C,3,0)</f>
        <v>3625334</v>
      </c>
      <c r="G15" s="4">
        <f t="shared" si="0"/>
        <v>0</v>
      </c>
      <c r="H15" s="4" t="str">
        <f t="shared" si="1"/>
        <v>，3625334</v>
      </c>
      <c r="I15" s="4" t="str">
        <f>VLOOKUP(A15,HOP!A:U,21,0)</f>
        <v>直采</v>
      </c>
    </row>
    <row r="16" s="4" customFormat="1" hidden="1" spans="1:10">
      <c r="A16" s="9" t="s">
        <v>98</v>
      </c>
      <c r="B16" s="6">
        <v>45119</v>
      </c>
      <c r="C16" s="6">
        <v>45120</v>
      </c>
      <c r="D16" s="4">
        <v>819</v>
      </c>
      <c r="E16" s="4">
        <v>819</v>
      </c>
      <c r="F16" s="10" t="s">
        <v>99</v>
      </c>
      <c r="G16" s="4">
        <f t="shared" si="0"/>
        <v>0</v>
      </c>
      <c r="H16" s="4" t="str">
        <f t="shared" si="1"/>
        <v>，202307121941190076</v>
      </c>
      <c r="I16" s="4" t="e">
        <f>VLOOKUP(A16,HOP!A:U,21,0)</f>
        <v>#N/A</v>
      </c>
      <c r="J16" s="4">
        <v>7.12</v>
      </c>
    </row>
    <row r="18" spans="4:4">
      <c r="D18" s="4">
        <f>SUM(D2:D17)</f>
        <v>24397.36</v>
      </c>
    </row>
    <row r="22" spans="1:4">
      <c r="A22" s="4" t="s">
        <v>100</v>
      </c>
      <c r="C22" s="4">
        <v>22395.36</v>
      </c>
      <c r="D22" s="4">
        <v>24371.31</v>
      </c>
    </row>
    <row r="23" spans="1:4">
      <c r="A23" s="4" t="s">
        <v>101</v>
      </c>
      <c r="C23" s="4">
        <v>2002</v>
      </c>
      <c r="D23" s="4">
        <v>2178.64</v>
      </c>
    </row>
    <row r="24" spans="1:4">
      <c r="A24" s="4" t="s">
        <v>102</v>
      </c>
      <c r="C24" s="4">
        <f>SUBTOTAL(9,C22:C23)</f>
        <v>24397.36</v>
      </c>
      <c r="D24" s="4">
        <f>SUBTOTAL(9,D22:D23)</f>
        <v>26549.95</v>
      </c>
    </row>
    <row r="25" spans="1:1">
      <c r="A25" s="4" t="s">
        <v>103</v>
      </c>
    </row>
  </sheetData>
  <autoFilter ref="A1:XFD25">
    <filterColumn colId="3">
      <filters blank="1">
        <filter val="1560"/>
        <filter val="3080"/>
        <filter val="1622"/>
        <filter val="305.2"/>
        <filter val="2403"/>
        <filter val="1914"/>
        <filter val="1716"/>
        <filter val="426.36"/>
        <filter val="24397.36"/>
        <filter val="1998"/>
        <filter val="2288"/>
        <filter val="3828"/>
        <filter val="877.8"/>
        <filter val="819"/>
      </filters>
    </filterColumn>
    <filterColumn colId="8">
      <filters blank="1">
        <filter val="直采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E39" sqref="E39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104</v>
      </c>
      <c r="B1" s="2" t="s">
        <v>105</v>
      </c>
      <c r="C1" s="2" t="s">
        <v>106</v>
      </c>
      <c r="D1" s="2" t="s">
        <v>107</v>
      </c>
      <c r="E1" s="2" t="s">
        <v>13</v>
      </c>
      <c r="F1" s="2" t="s">
        <v>5</v>
      </c>
      <c r="G1" s="2" t="s">
        <v>6</v>
      </c>
      <c r="H1" s="2" t="s">
        <v>108</v>
      </c>
      <c r="I1" s="2" t="s">
        <v>109</v>
      </c>
      <c r="J1" s="2" t="s">
        <v>110</v>
      </c>
      <c r="K1" s="2" t="s">
        <v>111</v>
      </c>
      <c r="L1" s="2" t="s">
        <v>112</v>
      </c>
      <c r="M1" s="2" t="s">
        <v>113</v>
      </c>
      <c r="N1" s="2" t="s">
        <v>114</v>
      </c>
      <c r="O1" s="2" t="s">
        <v>115</v>
      </c>
      <c r="P1" s="2" t="s">
        <v>116</v>
      </c>
      <c r="Q1" s="2" t="s">
        <v>117</v>
      </c>
      <c r="R1" s="2" t="s">
        <v>118</v>
      </c>
      <c r="S1" s="2" t="s">
        <v>119</v>
      </c>
      <c r="T1" s="2" t="s">
        <v>120</v>
      </c>
      <c r="U1" s="2" t="s">
        <v>121</v>
      </c>
      <c r="V1" s="2" t="s">
        <v>122</v>
      </c>
    </row>
    <row r="2" s="1" customFormat="1" spans="1:22">
      <c r="A2" s="3">
        <v>999225279279382</v>
      </c>
      <c r="B2" s="1" t="s">
        <v>123</v>
      </c>
      <c r="C2" s="1" t="s">
        <v>124</v>
      </c>
      <c r="D2" s="1" t="s">
        <v>125</v>
      </c>
      <c r="E2" s="1" t="s">
        <v>126</v>
      </c>
      <c r="F2" s="1" t="s">
        <v>123</v>
      </c>
      <c r="G2" s="1" t="s">
        <v>127</v>
      </c>
      <c r="H2" s="1" t="s">
        <v>128</v>
      </c>
      <c r="I2" s="1" t="s">
        <v>129</v>
      </c>
      <c r="J2" s="1" t="s">
        <v>130</v>
      </c>
      <c r="K2" s="1" t="s">
        <v>129</v>
      </c>
      <c r="L2" s="1" t="s">
        <v>129</v>
      </c>
      <c r="M2" s="1" t="s">
        <v>131</v>
      </c>
      <c r="N2" s="1" t="s">
        <v>131</v>
      </c>
      <c r="O2" s="1" t="s">
        <v>132</v>
      </c>
      <c r="P2" s="1" t="s">
        <v>133</v>
      </c>
      <c r="Q2" s="1" t="s">
        <v>134</v>
      </c>
      <c r="R2" s="1" t="s">
        <v>135</v>
      </c>
      <c r="S2" s="1" t="s">
        <v>136</v>
      </c>
      <c r="T2" s="1" t="s">
        <v>137</v>
      </c>
      <c r="U2" s="1" t="s">
        <v>138</v>
      </c>
      <c r="V2" s="1" t="s">
        <v>139</v>
      </c>
    </row>
    <row r="3" s="1" customFormat="1" spans="1:22">
      <c r="A3" s="3">
        <v>999225177747739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127</v>
      </c>
      <c r="H3" s="1" t="s">
        <v>128</v>
      </c>
      <c r="I3" s="1" t="s">
        <v>145</v>
      </c>
      <c r="J3" s="1" t="s">
        <v>130</v>
      </c>
      <c r="K3" s="1" t="s">
        <v>145</v>
      </c>
      <c r="L3" s="1" t="s">
        <v>145</v>
      </c>
      <c r="M3" s="1" t="s">
        <v>131</v>
      </c>
      <c r="N3" s="1" t="s">
        <v>131</v>
      </c>
      <c r="O3" s="1" t="s">
        <v>132</v>
      </c>
      <c r="P3" s="1" t="s">
        <v>133</v>
      </c>
      <c r="Q3" s="1" t="s">
        <v>134</v>
      </c>
      <c r="R3" s="1" t="s">
        <v>146</v>
      </c>
      <c r="S3" s="1" t="s">
        <v>136</v>
      </c>
      <c r="T3" s="1" t="s">
        <v>137</v>
      </c>
      <c r="U3" s="1" t="s">
        <v>138</v>
      </c>
      <c r="V3" s="1" t="s">
        <v>139</v>
      </c>
    </row>
    <row r="4" s="1" customFormat="1" spans="1:22">
      <c r="A4" s="3">
        <v>999225165204507</v>
      </c>
      <c r="B4" s="1" t="s">
        <v>147</v>
      </c>
      <c r="C4" s="1" t="s">
        <v>148</v>
      </c>
      <c r="D4" s="1" t="s">
        <v>149</v>
      </c>
      <c r="E4" s="1" t="s">
        <v>150</v>
      </c>
      <c r="F4" s="1" t="s">
        <v>151</v>
      </c>
      <c r="G4" s="1" t="s">
        <v>127</v>
      </c>
      <c r="H4" s="1" t="s">
        <v>128</v>
      </c>
      <c r="I4" s="1" t="s">
        <v>152</v>
      </c>
      <c r="J4" s="1" t="s">
        <v>130</v>
      </c>
      <c r="K4" s="1" t="s">
        <v>152</v>
      </c>
      <c r="L4" s="1" t="s">
        <v>152</v>
      </c>
      <c r="M4" s="1" t="s">
        <v>131</v>
      </c>
      <c r="N4" s="1" t="s">
        <v>131</v>
      </c>
      <c r="O4" s="1" t="s">
        <v>132</v>
      </c>
      <c r="P4" s="1" t="s">
        <v>133</v>
      </c>
      <c r="Q4" s="1" t="s">
        <v>134</v>
      </c>
      <c r="R4" s="1" t="s">
        <v>153</v>
      </c>
      <c r="S4" s="1" t="s">
        <v>136</v>
      </c>
      <c r="T4" s="1" t="s">
        <v>137</v>
      </c>
      <c r="U4" s="1" t="s">
        <v>138</v>
      </c>
      <c r="V4" s="1" t="s">
        <v>139</v>
      </c>
    </row>
    <row r="5" s="1" customFormat="1" spans="1:22">
      <c r="A5" s="3">
        <v>999225152573696</v>
      </c>
      <c r="B5" s="1" t="s">
        <v>147</v>
      </c>
      <c r="C5" s="1" t="s">
        <v>154</v>
      </c>
      <c r="D5" s="1" t="s">
        <v>155</v>
      </c>
      <c r="E5" s="1" t="s">
        <v>156</v>
      </c>
      <c r="F5" s="1" t="s">
        <v>144</v>
      </c>
      <c r="G5" s="1" t="s">
        <v>127</v>
      </c>
      <c r="H5" s="1" t="s">
        <v>128</v>
      </c>
      <c r="I5" s="1" t="s">
        <v>157</v>
      </c>
      <c r="J5" s="1" t="s">
        <v>130</v>
      </c>
      <c r="K5" s="1" t="s">
        <v>157</v>
      </c>
      <c r="L5" s="1" t="s">
        <v>157</v>
      </c>
      <c r="M5" s="1" t="s">
        <v>131</v>
      </c>
      <c r="N5" s="1" t="s">
        <v>131</v>
      </c>
      <c r="O5" s="1" t="s">
        <v>132</v>
      </c>
      <c r="P5" s="1" t="s">
        <v>133</v>
      </c>
      <c r="Q5" s="1" t="s">
        <v>134</v>
      </c>
      <c r="R5" s="1" t="s">
        <v>158</v>
      </c>
      <c r="S5" s="1" t="s">
        <v>136</v>
      </c>
      <c r="T5" s="1" t="s">
        <v>137</v>
      </c>
      <c r="U5" s="1" t="s">
        <v>138</v>
      </c>
      <c r="V5" s="1" t="s">
        <v>139</v>
      </c>
    </row>
    <row r="6" s="1" customFormat="1" spans="1:22">
      <c r="A6" s="3">
        <v>999225151246743</v>
      </c>
      <c r="B6" s="1" t="s">
        <v>147</v>
      </c>
      <c r="C6" s="1" t="s">
        <v>159</v>
      </c>
      <c r="D6" s="1" t="s">
        <v>155</v>
      </c>
      <c r="E6" s="1" t="s">
        <v>160</v>
      </c>
      <c r="F6" s="1" t="s">
        <v>161</v>
      </c>
      <c r="G6" s="1" t="s">
        <v>127</v>
      </c>
      <c r="H6" s="1" t="s">
        <v>128</v>
      </c>
      <c r="I6" s="1" t="s">
        <v>162</v>
      </c>
      <c r="J6" s="1" t="s">
        <v>130</v>
      </c>
      <c r="K6" s="1" t="s">
        <v>162</v>
      </c>
      <c r="L6" s="1" t="s">
        <v>162</v>
      </c>
      <c r="M6" s="1" t="s">
        <v>131</v>
      </c>
      <c r="N6" s="1" t="s">
        <v>131</v>
      </c>
      <c r="O6" s="1" t="s">
        <v>132</v>
      </c>
      <c r="P6" s="1" t="s">
        <v>133</v>
      </c>
      <c r="Q6" s="1" t="s">
        <v>134</v>
      </c>
      <c r="R6" s="1" t="s">
        <v>163</v>
      </c>
      <c r="S6" s="1" t="s">
        <v>136</v>
      </c>
      <c r="T6" s="1" t="s">
        <v>137</v>
      </c>
      <c r="U6" s="1" t="s">
        <v>138</v>
      </c>
      <c r="V6" s="1" t="s">
        <v>139</v>
      </c>
    </row>
    <row r="7" s="1" customFormat="1" spans="1:22">
      <c r="A7" s="3">
        <v>999225127570191</v>
      </c>
      <c r="B7" s="1" t="s">
        <v>164</v>
      </c>
      <c r="C7" s="1" t="s">
        <v>165</v>
      </c>
      <c r="D7" s="1" t="s">
        <v>149</v>
      </c>
      <c r="E7" s="1" t="s">
        <v>166</v>
      </c>
      <c r="F7" s="1" t="s">
        <v>144</v>
      </c>
      <c r="G7" s="1" t="s">
        <v>127</v>
      </c>
      <c r="H7" s="1" t="s">
        <v>128</v>
      </c>
      <c r="I7" s="1" t="s">
        <v>167</v>
      </c>
      <c r="J7" s="1" t="s">
        <v>130</v>
      </c>
      <c r="K7" s="1" t="s">
        <v>167</v>
      </c>
      <c r="L7" s="1" t="s">
        <v>167</v>
      </c>
      <c r="M7" s="1" t="s">
        <v>131</v>
      </c>
      <c r="N7" s="1" t="s">
        <v>131</v>
      </c>
      <c r="O7" s="1" t="s">
        <v>132</v>
      </c>
      <c r="P7" s="1" t="s">
        <v>133</v>
      </c>
      <c r="Q7" s="1" t="s">
        <v>134</v>
      </c>
      <c r="R7" s="1" t="s">
        <v>168</v>
      </c>
      <c r="S7" s="1" t="s">
        <v>136</v>
      </c>
      <c r="T7" s="1" t="s">
        <v>137</v>
      </c>
      <c r="U7" s="1" t="s">
        <v>138</v>
      </c>
      <c r="V7" s="1" t="s">
        <v>139</v>
      </c>
    </row>
    <row r="8" s="1" customFormat="1" spans="1:22">
      <c r="A8" s="3">
        <v>999225106117321</v>
      </c>
      <c r="B8" s="1" t="s">
        <v>169</v>
      </c>
      <c r="C8" s="1" t="s">
        <v>170</v>
      </c>
      <c r="D8" s="1" t="s">
        <v>149</v>
      </c>
      <c r="E8" s="1" t="s">
        <v>171</v>
      </c>
      <c r="F8" s="1" t="s">
        <v>151</v>
      </c>
      <c r="G8" s="1" t="s">
        <v>127</v>
      </c>
      <c r="H8" s="1" t="s">
        <v>128</v>
      </c>
      <c r="I8" s="1" t="s">
        <v>172</v>
      </c>
      <c r="J8" s="1" t="s">
        <v>130</v>
      </c>
      <c r="K8" s="1" t="s">
        <v>172</v>
      </c>
      <c r="L8" s="1" t="s">
        <v>172</v>
      </c>
      <c r="M8" s="1" t="s">
        <v>131</v>
      </c>
      <c r="N8" s="1" t="s">
        <v>131</v>
      </c>
      <c r="O8" s="1" t="s">
        <v>132</v>
      </c>
      <c r="P8" s="1" t="s">
        <v>133</v>
      </c>
      <c r="Q8" s="1" t="s">
        <v>134</v>
      </c>
      <c r="R8" s="1" t="s">
        <v>173</v>
      </c>
      <c r="S8" s="1" t="s">
        <v>136</v>
      </c>
      <c r="T8" s="1" t="s">
        <v>137</v>
      </c>
      <c r="U8" s="1" t="s">
        <v>138</v>
      </c>
      <c r="V8" s="1" t="s">
        <v>139</v>
      </c>
    </row>
    <row r="9" s="1" customFormat="1" spans="1:22">
      <c r="A9" s="3">
        <v>999225106044589</v>
      </c>
      <c r="B9" s="1" t="s">
        <v>169</v>
      </c>
      <c r="C9" s="1" t="s">
        <v>174</v>
      </c>
      <c r="D9" s="1" t="s">
        <v>149</v>
      </c>
      <c r="E9" s="1" t="s">
        <v>175</v>
      </c>
      <c r="F9" s="1" t="s">
        <v>151</v>
      </c>
      <c r="G9" s="1" t="s">
        <v>127</v>
      </c>
      <c r="H9" s="1" t="s">
        <v>128</v>
      </c>
      <c r="I9" s="1" t="s">
        <v>172</v>
      </c>
      <c r="J9" s="1" t="s">
        <v>130</v>
      </c>
      <c r="K9" s="1" t="s">
        <v>172</v>
      </c>
      <c r="L9" s="1" t="s">
        <v>172</v>
      </c>
      <c r="M9" s="1" t="s">
        <v>131</v>
      </c>
      <c r="N9" s="1" t="s">
        <v>131</v>
      </c>
      <c r="O9" s="1" t="s">
        <v>132</v>
      </c>
      <c r="P9" s="1" t="s">
        <v>133</v>
      </c>
      <c r="Q9" s="1" t="s">
        <v>134</v>
      </c>
      <c r="R9" s="1" t="s">
        <v>176</v>
      </c>
      <c r="S9" s="1" t="s">
        <v>136</v>
      </c>
      <c r="T9" s="1" t="s">
        <v>137</v>
      </c>
      <c r="U9" s="1" t="s">
        <v>138</v>
      </c>
      <c r="V9" s="1" t="s">
        <v>139</v>
      </c>
    </row>
    <row r="10" s="1" customFormat="1" spans="1:22">
      <c r="A10" s="3">
        <v>999225072340361</v>
      </c>
      <c r="B10" s="1" t="s">
        <v>177</v>
      </c>
      <c r="C10" s="1" t="s">
        <v>178</v>
      </c>
      <c r="D10" s="1" t="s">
        <v>179</v>
      </c>
      <c r="E10" s="1" t="s">
        <v>180</v>
      </c>
      <c r="F10" s="1" t="s">
        <v>151</v>
      </c>
      <c r="G10" s="1" t="s">
        <v>127</v>
      </c>
      <c r="H10" s="1" t="s">
        <v>128</v>
      </c>
      <c r="I10" s="1" t="s">
        <v>181</v>
      </c>
      <c r="J10" s="1" t="s">
        <v>130</v>
      </c>
      <c r="K10" s="1" t="s">
        <v>181</v>
      </c>
      <c r="L10" s="1" t="s">
        <v>181</v>
      </c>
      <c r="M10" s="1" t="s">
        <v>131</v>
      </c>
      <c r="N10" s="1" t="s">
        <v>131</v>
      </c>
      <c r="O10" s="1" t="s">
        <v>132</v>
      </c>
      <c r="P10" s="1" t="s">
        <v>133</v>
      </c>
      <c r="Q10" s="1" t="s">
        <v>134</v>
      </c>
      <c r="R10" s="1" t="s">
        <v>182</v>
      </c>
      <c r="S10" s="1" t="s">
        <v>136</v>
      </c>
      <c r="T10" s="1" t="s">
        <v>137</v>
      </c>
      <c r="U10" s="1" t="s">
        <v>138</v>
      </c>
      <c r="V10" s="1" t="s">
        <v>139</v>
      </c>
    </row>
    <row r="11" s="1" customFormat="1" spans="1:22">
      <c r="A11" s="3">
        <v>999224943386754</v>
      </c>
      <c r="B11" s="1" t="s">
        <v>183</v>
      </c>
      <c r="C11" s="1" t="s">
        <v>184</v>
      </c>
      <c r="D11" s="1" t="s">
        <v>179</v>
      </c>
      <c r="E11" s="1" t="s">
        <v>185</v>
      </c>
      <c r="F11" s="1" t="s">
        <v>151</v>
      </c>
      <c r="G11" s="1" t="s">
        <v>127</v>
      </c>
      <c r="H11" s="1" t="s">
        <v>128</v>
      </c>
      <c r="I11" s="1" t="s">
        <v>186</v>
      </c>
      <c r="J11" s="1" t="s">
        <v>130</v>
      </c>
      <c r="K11" s="1" t="s">
        <v>186</v>
      </c>
      <c r="L11" s="1" t="s">
        <v>186</v>
      </c>
      <c r="M11" s="1" t="s">
        <v>131</v>
      </c>
      <c r="N11" s="1" t="s">
        <v>131</v>
      </c>
      <c r="O11" s="1" t="s">
        <v>132</v>
      </c>
      <c r="P11" s="1" t="s">
        <v>133</v>
      </c>
      <c r="Q11" s="1" t="s">
        <v>134</v>
      </c>
      <c r="R11" s="1" t="s">
        <v>187</v>
      </c>
      <c r="S11" s="1" t="s">
        <v>136</v>
      </c>
      <c r="T11" s="1" t="s">
        <v>137</v>
      </c>
      <c r="U11" s="1" t="s">
        <v>138</v>
      </c>
      <c r="V11" s="1" t="s">
        <v>139</v>
      </c>
    </row>
    <row r="12" s="1" customFormat="1" spans="1:22">
      <c r="A12" s="3">
        <v>999224272070232</v>
      </c>
      <c r="B12" s="1" t="s">
        <v>188</v>
      </c>
      <c r="C12" s="1" t="s">
        <v>189</v>
      </c>
      <c r="D12" s="1" t="s">
        <v>190</v>
      </c>
      <c r="E12" s="1" t="s">
        <v>191</v>
      </c>
      <c r="F12" s="1" t="s">
        <v>161</v>
      </c>
      <c r="G12" s="1" t="s">
        <v>127</v>
      </c>
      <c r="H12" s="1" t="s">
        <v>128</v>
      </c>
      <c r="I12" s="1" t="s">
        <v>192</v>
      </c>
      <c r="J12" s="1" t="s">
        <v>130</v>
      </c>
      <c r="K12" s="1" t="s">
        <v>192</v>
      </c>
      <c r="L12" s="1" t="s">
        <v>192</v>
      </c>
      <c r="M12" s="1" t="s">
        <v>131</v>
      </c>
      <c r="N12" s="1" t="s">
        <v>131</v>
      </c>
      <c r="O12" s="1" t="s">
        <v>132</v>
      </c>
      <c r="P12" s="1" t="s">
        <v>133</v>
      </c>
      <c r="Q12" s="1" t="s">
        <v>134</v>
      </c>
      <c r="R12" s="1" t="s">
        <v>193</v>
      </c>
      <c r="S12" s="1" t="s">
        <v>136</v>
      </c>
      <c r="T12" s="1" t="s">
        <v>137</v>
      </c>
      <c r="U12" s="1" t="s">
        <v>138</v>
      </c>
      <c r="V12" s="1" t="s">
        <v>139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2023-07-28T02:34:19Z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