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<sst xmlns="http://schemas.openxmlformats.org/spreadsheetml/2006/main" count="178" uniqueCount="103">
  <si>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</si>
  <si>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</si>
  <si>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</si>
  <si>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</si>
  <si>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</si>
  <si>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</si>
  <si>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</si>
  <si>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</si>
  <si>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</si>
  <si>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</si>
  <si>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</si>
  <si>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</si>
  <si>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</si>
  <si>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</si>
  <si>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</si>
  <si>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</si>
  <si>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</si>
  <si>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</si>
  <si>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</si>
  <si>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</si>
  <si>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</si>
  <si>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</si>
  <si>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</si>
  <si>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</si>
  <si>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</si>
  <si>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999225199084578	</t>
  </si>
  <si>
    <t>Ctrip</t>
  </si>
  <si>
    <t>正常</t>
  </si>
  <si>
    <t>[广州]广州宾馆(93872138)</t>
  </si>
  <si>
    <t>花城活力双床房&lt;至多8间&gt;&lt;2人入住&gt;</t>
  </si>
  <si>
    <t>CNY</t>
  </si>
  <si>
    <t>刘常</t>
  </si>
  <si>
    <t>CA13744230728CNY</t>
  </si>
  <si>
    <t>未提现</t>
  </si>
  <si>
    <t>携程开票</t>
  </si>
  <si>
    <t xml:space="preserve">3608612	</t>
  </si>
  <si>
    <t xml:space="preserve">(LNG)7368778;	</t>
  </si>
  <si>
    <t xml:space="preserve">999225199132725	</t>
  </si>
  <si>
    <t>羊城锦绣双床房&lt;至多8间&gt;&lt;2人入住&gt;</t>
  </si>
  <si>
    <t>柳彦君</t>
  </si>
  <si>
    <t xml:space="preserve">3608621	</t>
  </si>
  <si>
    <t xml:space="preserve">(LNG)7368793;	</t>
  </si>
  <si>
    <t xml:space="preserve">999225255671607	</t>
  </si>
  <si>
    <t>[道真]道真两江假日丽呈酒店(82807418)</t>
  </si>
  <si>
    <t>高级双床房&lt;至多8间&gt;&lt;90天内可预订&gt;&lt;2人入住&gt;&lt;早餐&gt;</t>
  </si>
  <si>
    <t>胡克华</t>
  </si>
  <si>
    <t xml:space="preserve">3620595	</t>
  </si>
  <si>
    <t xml:space="preserve">5463833	</t>
  </si>
  <si>
    <t>取消</t>
  </si>
  <si>
    <t xml:space="preserve">999225269180200	</t>
  </si>
  <si>
    <t>[广州]广州新亚大酒店(76255693)</t>
  </si>
  <si>
    <t>豪华大床房&lt;至多8间&gt;&lt;2人入住&gt;</t>
  </si>
  <si>
    <t>林小燕</t>
  </si>
  <si>
    <t xml:space="preserve">3623380	</t>
  </si>
  <si>
    <t xml:space="preserve">(LNG)7384733;	</t>
  </si>
  <si>
    <t>，</t>
  </si>
  <si>
    <t xml:space="preserve"> 1550 CNY</t>
  </si>
  <si>
    <t>A230728094621481</t>
  </si>
  <si>
    <t>总计：1550元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</si>
  <si>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</si>
  <si>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</si>
  <si>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</si>
  <si>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</si>
  <si>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</si>
  <si>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</si>
  <si>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</si>
  <si>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</si>
  <si>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</si>
  <si>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</si>
  <si>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</si>
  <si>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</si>
  <si>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</si>
  <si>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</si>
  <si>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</si>
  <si>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</si>
  <si>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</si>
  <si>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</si>
  <si>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</si>
  <si>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2023-07-11</t>
  </si>
  <si>
    <t>3623380</t>
  </si>
  <si>
    <t>广州新亚大酒店</t>
  </si>
  <si>
    <t>2023-07-12</t>
  </si>
  <si>
    <t>2023-07-13</t>
  </si>
  <si>
    <t>退房日月结</t>
  </si>
  <si>
    <t>204.00</t>
  </si>
  <si>
    <t>RMB</t>
  </si>
  <si>
    <t>0</t>
  </si>
  <si>
    <t>0.00</t>
  </si>
  <si>
    <t>携程汇登国内直连</t>
  </si>
  <si>
    <t>01.011264</t>
  </si>
  <si>
    <t>2023-07-11 23:54:52</t>
  </si>
  <si>
    <t>否</t>
  </si>
  <si>
    <t>广州汇登信息科技有限公司</t>
  </si>
  <si>
    <t>直连</t>
  </si>
  <si>
    <t>中国</t>
  </si>
  <si>
    <t>2023-07-08</t>
  </si>
  <si>
    <t>3608621</t>
  </si>
  <si>
    <t>广州宾馆</t>
  </si>
  <si>
    <t>713.00</t>
  </si>
  <si>
    <t>2023-07-08 16:36:33</t>
  </si>
  <si>
    <t>3608612</t>
  </si>
  <si>
    <t>633.00</t>
  </si>
  <si>
    <t>2023-07-08 16:33:52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</si>
</sst>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45119</v>
      </c>
      <c r="G2" s="6">
        <v>45120</v>
      </c>
      <c r="H2" s="4">
        <v>1</v>
      </c>
      <c r="I2" s="4">
        <v>1</v>
      </c>
      <c r="J2" s="4">
        <v>1</v>
      </c>
      <c r="K2" s="4" t="s">
        <v>30</v>
      </c>
      <c r="L2" s="4">
        <v>633</v>
      </c>
      <c r="M2" s="4">
        <v>633</v>
      </c>
      <c r="N2" s="4" t="s">
        <v>31</v>
      </c>
      <c r="O2" s="4" t="s">
        <v>32</v>
      </c>
      <c r="P2" s="4" t="s">
        <v>33</v>
      </c>
      <c r="Q2" s="4">
        <v>0</v>
      </c>
      <c r="R2" s="7">
        <v>45115.0000115741</v>
      </c>
      <c r="S2" s="6">
        <v>45135</v>
      </c>
      <c r="T2" s="4" t="s">
        <v>34</v>
      </c>
      <c r="U2" s="4">
        <v>633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45119</v>
      </c>
      <c r="G3" s="6">
        <v>45120</v>
      </c>
      <c r="H3" s="4">
        <v>1</v>
      </c>
      <c r="I3" s="4">
        <v>1</v>
      </c>
      <c r="J3" s="4">
        <v>1</v>
      </c>
      <c r="K3" s="4" t="s">
        <v>30</v>
      </c>
      <c r="L3" s="4">
        <v>713</v>
      </c>
      <c r="M3" s="4">
        <v>713</v>
      </c>
      <c r="N3" s="4" t="s">
        <v>39</v>
      </c>
      <c r="O3" s="4" t="s">
        <v>32</v>
      </c>
      <c r="P3" s="4" t="s">
        <v>33</v>
      </c>
      <c r="Q3" s="4">
        <v>0</v>
      </c>
      <c r="R3" s="7">
        <v>45115</v>
      </c>
      <c r="S3" s="6">
        <v>45135</v>
      </c>
      <c r="T3" s="4" t="s">
        <v>34</v>
      </c>
      <c r="U3" s="4">
        <v>713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45119</v>
      </c>
      <c r="G4" s="6">
        <v>45120</v>
      </c>
      <c r="H4" s="4">
        <v>1</v>
      </c>
      <c r="I4" s="4">
        <v>1</v>
      </c>
      <c r="J4" s="4">
        <v>1</v>
      </c>
      <c r="K4" s="4" t="s">
        <v>30</v>
      </c>
      <c r="L4" s="4">
        <v>262</v>
      </c>
      <c r="M4" s="4">
        <v>262</v>
      </c>
      <c r="N4" s="4" t="s">
        <v>45</v>
      </c>
      <c r="O4" s="4" t="s">
        <v>32</v>
      </c>
      <c r="P4" s="4" t="s">
        <v>33</v>
      </c>
      <c r="Q4" s="4">
        <v>0</v>
      </c>
      <c r="R4" s="7">
        <v>45118.0000115741</v>
      </c>
      <c r="S4" s="6">
        <v>45135</v>
      </c>
      <c r="T4" s="4" t="s">
        <v>34</v>
      </c>
      <c r="U4" s="4">
        <v>262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42</v>
      </c>
      <c r="B5" s="4" t="s">
        <v>26</v>
      </c>
      <c r="C5" s="4" t="s">
        <v>48</v>
      </c>
      <c r="D5" s="4" t="s">
        <v>43</v>
      </c>
      <c r="E5" s="4" t="s">
        <v>44</v>
      </c>
      <c r="F5" s="6">
        <v>45119</v>
      </c>
      <c r="G5" s="6">
        <v>45120</v>
      </c>
      <c r="H5" s="4">
        <v>1</v>
      </c>
      <c r="I5" s="4">
        <v>1</v>
      </c>
      <c r="J5" s="4">
        <v>1</v>
      </c>
      <c r="K5" s="4" t="s">
        <v>30</v>
      </c>
      <c r="L5" s="4">
        <v>-262</v>
      </c>
      <c r="M5" s="4">
        <v>-262</v>
      </c>
      <c r="N5" s="4" t="s">
        <v>45</v>
      </c>
      <c r="O5" s="4" t="s">
        <v>32</v>
      </c>
      <c r="P5" s="4" t="s">
        <v>33</v>
      </c>
      <c r="Q5" s="4">
        <v>0</v>
      </c>
      <c r="R5" s="7">
        <v>45118.0000115741</v>
      </c>
      <c r="S5" s="6">
        <v>45135</v>
      </c>
      <c r="T5" s="4" t="s">
        <v>34</v>
      </c>
      <c r="U5" s="4">
        <v>-262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45119</v>
      </c>
      <c r="G6" s="6">
        <v>45120</v>
      </c>
      <c r="H6" s="4">
        <v>1</v>
      </c>
      <c r="I6" s="4">
        <v>1</v>
      </c>
      <c r="J6" s="4">
        <v>1</v>
      </c>
      <c r="K6" s="4" t="s">
        <v>30</v>
      </c>
      <c r="L6" s="4">
        <v>204</v>
      </c>
      <c r="M6" s="4">
        <v>204</v>
      </c>
      <c r="N6" s="4" t="s">
        <v>52</v>
      </c>
      <c r="O6" s="4" t="s">
        <v>32</v>
      </c>
      <c r="P6" s="4" t="s">
        <v>33</v>
      </c>
      <c r="Q6" s="4">
        <v>0</v>
      </c>
      <c r="R6" s="7">
        <v>45118</v>
      </c>
      <c r="S6" s="6">
        <v>45135</v>
      </c>
      <c r="T6" s="4" t="s">
        <v>34</v>
      </c>
      <c r="U6" s="4">
        <v>204</v>
      </c>
      <c r="V6" s="4">
        <v>0</v>
      </c>
      <c r="W6" s="4">
        <v>0</v>
      </c>
      <c r="X6" s="4" t="s">
        <v>53</v>
      </c>
      <c r="Y6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D11" sqref="D1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999225199084578</v>
      </c>
      <c r="B2" s="6">
        <v>45119</v>
      </c>
      <c r="C2" s="6">
        <v>45120</v>
      </c>
      <c r="D2" s="4">
        <v>633</v>
      </c>
      <c r="E2" s="4" t="str">
        <f>VLOOKUP(A2,HOP!A:L,12,0)</f>
        <v>633.00</v>
      </c>
      <c r="F2" s="4" t="str">
        <f>VLOOKUP(A2,HOP!A:C,3,0)</f>
        <v>3608612</v>
      </c>
      <c r="G2" s="4">
        <f>D2-E2</f>
        <v>0</v>
      </c>
      <c r="H2" s="4" t="str">
        <f>$H$1&amp;F2</f>
        <v>，3608612</v>
      </c>
      <c r="I2" s="4" t="str">
        <f>VLOOKUP(A2,HOP!A:U,21,0)</f>
        <v>直连</v>
      </c>
    </row>
    <row r="3" s="4" customFormat="1" spans="1:9">
      <c r="A3" s="5">
        <v>999225199132725</v>
      </c>
      <c r="B3" s="6">
        <v>45119</v>
      </c>
      <c r="C3" s="6">
        <v>45120</v>
      </c>
      <c r="D3" s="4">
        <v>713</v>
      </c>
      <c r="E3" s="4" t="str">
        <f>VLOOKUP(A3,HOP!A:L,12,0)</f>
        <v>713.00</v>
      </c>
      <c r="F3" s="4" t="str">
        <f>VLOOKUP(A3,HOP!A:C,3,0)</f>
        <v>3608621</v>
      </c>
      <c r="G3" s="4">
        <f>D3-E3</f>
        <v>0</v>
      </c>
      <c r="H3" s="4" t="str">
        <f>$H$1&amp;F3</f>
        <v>，3608621</v>
      </c>
      <c r="I3" s="4" t="str">
        <f>VLOOKUP(A3,HOP!A:U,21,0)</f>
        <v>直连</v>
      </c>
    </row>
    <row r="4" s="4" customFormat="1" hidden="1" spans="1:9">
      <c r="A4" s="5">
        <v>999225255671607</v>
      </c>
      <c r="B4" s="6">
        <v>45119</v>
      </c>
      <c r="C4" s="6">
        <v>45120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9">
      <c r="A5" s="5">
        <v>999225269180200</v>
      </c>
      <c r="B5" s="6">
        <v>45119</v>
      </c>
      <c r="C5" s="6">
        <v>45120</v>
      </c>
      <c r="D5" s="4">
        <v>204</v>
      </c>
      <c r="E5" s="4" t="str">
        <f>VLOOKUP(A5,HOP!A:L,12,0)</f>
        <v>204.00</v>
      </c>
      <c r="F5" s="4" t="str">
        <f>VLOOKUP(A5,HOP!A:C,3,0)</f>
        <v>3623380</v>
      </c>
      <c r="G5" s="4">
        <f>D5-E5</f>
        <v>0</v>
      </c>
      <c r="H5" s="4" t="str">
        <f>$H$1&amp;F5</f>
        <v>，3623380</v>
      </c>
      <c r="I5" s="4" t="str">
        <f>VLOOKUP(A5,HOP!A:U,21,0)</f>
        <v>直连</v>
      </c>
    </row>
    <row r="7" spans="4:4">
      <c r="D7" s="4">
        <f>SUM(D2:D6)</f>
        <v>1550</v>
      </c>
    </row>
    <row r="9" spans="4:4">
      <c r="D9" s="4" t="s">
        <v>56</v>
      </c>
    </row>
    <row r="12" spans="1:1">
      <c r="A12" s="4" t="s">
        <v>57</v>
      </c>
    </row>
    <row r="13" spans="1:1">
      <c r="A13" s="4" t="s">
        <v>58</v>
      </c>
    </row>
  </sheetData>
  <autoFilter ref="A1:XFD7">
    <filterColumn colId="3">
      <filters blank="1">
        <filter val="1550"/>
        <filter val="633"/>
        <filter val="713"/>
        <filter val="2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999225269180200</v>
      </c>
      <c r="B2" s="1" t="s">
        <v>78</v>
      </c>
      <c r="C2" s="1" t="s">
        <v>79</v>
      </c>
      <c r="D2" s="1" t="s">
        <v>80</v>
      </c>
      <c r="E2" s="1" t="s">
        <v>52</v>
      </c>
      <c r="F2" s="1" t="s">
        <v>81</v>
      </c>
      <c r="G2" s="1" t="s">
        <v>82</v>
      </c>
      <c r="H2" s="1" t="s">
        <v>83</v>
      </c>
      <c r="I2" s="1" t="s">
        <v>84</v>
      </c>
      <c r="J2" s="1" t="s">
        <v>85</v>
      </c>
      <c r="K2" s="1" t="s">
        <v>84</v>
      </c>
      <c r="L2" s="1" t="s">
        <v>84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 t="s">
        <v>93</v>
      </c>
      <c r="V2" s="1" t="s">
        <v>94</v>
      </c>
    </row>
    <row r="3" s="1" customFormat="1" spans="1:22">
      <c r="A3" s="3">
        <v>999225199132725</v>
      </c>
      <c r="B3" s="1" t="s">
        <v>95</v>
      </c>
      <c r="C3" s="1" t="s">
        <v>96</v>
      </c>
      <c r="D3" s="1" t="s">
        <v>97</v>
      </c>
      <c r="E3" s="1" t="s">
        <v>39</v>
      </c>
      <c r="F3" s="1" t="s">
        <v>81</v>
      </c>
      <c r="G3" s="1" t="s">
        <v>82</v>
      </c>
      <c r="H3" s="1" t="s">
        <v>83</v>
      </c>
      <c r="I3" s="1" t="s">
        <v>98</v>
      </c>
      <c r="J3" s="1" t="s">
        <v>85</v>
      </c>
      <c r="K3" s="1" t="s">
        <v>98</v>
      </c>
      <c r="L3" s="1" t="s">
        <v>98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99</v>
      </c>
      <c r="S3" s="1" t="s">
        <v>91</v>
      </c>
      <c r="T3" s="1" t="s">
        <v>92</v>
      </c>
      <c r="U3" s="1" t="s">
        <v>93</v>
      </c>
      <c r="V3" s="1" t="s">
        <v>94</v>
      </c>
    </row>
    <row r="4" s="1" customFormat="1" spans="1:22">
      <c r="A4" s="3">
        <v>999225199084578</v>
      </c>
      <c r="B4" s="1" t="s">
        <v>95</v>
      </c>
      <c r="C4" s="1" t="s">
        <v>100</v>
      </c>
      <c r="D4" s="1" t="s">
        <v>97</v>
      </c>
      <c r="E4" s="1" t="s">
        <v>31</v>
      </c>
      <c r="F4" s="1" t="s">
        <v>81</v>
      </c>
      <c r="G4" s="1" t="s">
        <v>82</v>
      </c>
      <c r="H4" s="1" t="s">
        <v>83</v>
      </c>
      <c r="I4" s="1" t="s">
        <v>101</v>
      </c>
      <c r="J4" s="1" t="s">
        <v>85</v>
      </c>
      <c r="K4" s="1" t="s">
        <v>101</v>
      </c>
      <c r="L4" s="1" t="s">
        <v>101</v>
      </c>
      <c r="M4" s="1" t="s">
        <v>86</v>
      </c>
      <c r="N4" s="1" t="s">
        <v>86</v>
      </c>
      <c r="O4" s="1" t="s">
        <v>87</v>
      </c>
      <c r="P4" s="1" t="s">
        <v>88</v>
      </c>
      <c r="Q4" s="1" t="s">
        <v>89</v>
      </c>
      <c r="R4" s="1" t="s">
        <v>102</v>
      </c>
      <c r="S4" s="1" t="s">
        <v>91</v>
      </c>
      <c r="T4" s="1" t="s">
        <v>92</v>
      </c>
      <c r="U4" s="1" t="s">
        <v>93</v>
      </c>
      <c r="V4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2023-07-28T01:47:30Z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