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对账!$A$1:$I$15</definedName>
  </definedNames>
  <calcPr calcId="144525"/>
</workbook>
</file>

<file path=xl/sharedStrings.xml><?xml version="1.0" encoding="utf-8"?>
<sst xmlns="http://schemas.openxmlformats.org/spreadsheetml/2006/main" count="897" uniqueCount="315">
  <si>
    <t>去哪儿网酒店预付对账单</t>
  </si>
  <si>
    <t>供应商名称：</t>
  </si>
  <si>
    <t>港丰国际</t>
  </si>
  <si>
    <t>结算周期：</t>
  </si>
  <si>
    <t>2023-07-24至2023-07-30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</si>
  <si>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</si>
  <si>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</si>
  <si>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</si>
  <si>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</si>
  <si>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</si>
  <si>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</si>
  <si>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</si>
  <si>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</si>
  <si>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</si>
  <si>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</si>
  <si>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</si>
  <si>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</si>
  <si>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</si>
  <si>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</si>
  <si>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</si>
  <si>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¥56,042.52</t>
  </si>
  <si>
    <t>¥12,142.52</t>
  </si>
  <si>
    <t>¥4,028.48</t>
  </si>
  <si>
    <t>-¥12,872.45</t>
  </si>
  <si>
    <t>¥26,999.07</t>
  </si>
  <si>
    <t>分类信息</t>
  </si>
  <si>
    <t>业务类型</t>
  </si>
  <si>
    <t>酒店预付（点击查看明细）</t>
  </si>
  <si>
    <t>¥39,871.52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</si>
  <si>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</si>
  <si>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</si>
  <si>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</si>
  <si>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</si>
  <si>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</si>
  <si>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</si>
  <si>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</si>
  <si>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</si>
  <si>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</si>
  <si>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</si>
  <si>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</si>
  <si>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</si>
  <si>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</si>
  <si>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</si>
  <si>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</si>
  <si>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</si>
  <si>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</si>
  <si>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</si>
  <si>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</si>
  <si>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</si>
  <si>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</si>
  <si>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</si>
  <si>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</si>
  <si>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</si>
  <si>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</si>
  <si>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</si>
  <si>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</si>
  <si>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</si>
  <si>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</si>
  <si>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</si>
  <si>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</si>
  <si>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</si>
  <si>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</si>
  <si>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</si>
  <si>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</si>
  <si>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</si>
  <si>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</si>
  <si>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</si>
  <si>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</si>
  <si>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</si>
  <si>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</si>
  <si>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</si>
  <si>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</si>
  <si>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703406772595</t>
  </si>
  <si>
    <t>3559838</t>
  </si>
  <si>
    <t>酒店预付</t>
  </si>
  <si>
    <t>否</t>
  </si>
  <si>
    <t>普通</t>
  </si>
  <si>
    <t>158577836</t>
  </si>
  <si>
    <t>西隆翠妮提酒店</t>
  </si>
  <si>
    <t>1619975</t>
  </si>
  <si>
    <t>GAO/WEIFENG</t>
  </si>
  <si>
    <t>2023-06-27</t>
  </si>
  <si>
    <t>2023-08-28</t>
  </si>
  <si>
    <t>2023-08-29</t>
  </si>
  <si>
    <t>¥200.52</t>
  </si>
  <si>
    <t>2023-07-24 22:13:01</t>
  </si>
  <si>
    <t>Superior Room</t>
  </si>
  <si>
    <t>WEBSITE</t>
  </si>
  <si>
    <t>703376871467</t>
  </si>
  <si>
    <t>3430156</t>
  </si>
  <si>
    <t>158545550</t>
  </si>
  <si>
    <t>卡塔岩石酒店</t>
  </si>
  <si>
    <t>GU/XIAOQIANG</t>
  </si>
  <si>
    <t>2023-05-28</t>
  </si>
  <si>
    <t>2023-07-23</t>
  </si>
  <si>
    <t>2023-07-25</t>
  </si>
  <si>
    <t>¥21,508.00</t>
  </si>
  <si>
    <t>¥2,044.00</t>
  </si>
  <si>
    <t>¥19,464.00</t>
  </si>
  <si>
    <t>4 bedrooms sky pool villa penthouse</t>
  </si>
  <si>
    <t>703403269927</t>
  </si>
  <si>
    <t>3546079</t>
  </si>
  <si>
    <t>239204708</t>
  </si>
  <si>
    <t>吉祥寺东急REI酒店</t>
  </si>
  <si>
    <t>MIAO/CHENGHAO|MIAO/JINGYV</t>
  </si>
  <si>
    <t>2023-06-24</t>
  </si>
  <si>
    <t>2023-07-27</t>
  </si>
  <si>
    <t>2023-07-28</t>
  </si>
  <si>
    <t>¥713.00</t>
  </si>
  <si>
    <t>2023-07-26 14:01:29</t>
  </si>
  <si>
    <t>superiorior twin non smoking</t>
  </si>
  <si>
    <t>703373693453</t>
  </si>
  <si>
    <t>3419685</t>
  </si>
  <si>
    <t>158555075</t>
  </si>
  <si>
    <t>诺富特伦敦金丝雀码头酒店</t>
  </si>
  <si>
    <t>YUAN/YUAN</t>
  </si>
  <si>
    <t>2023-05-25</t>
  </si>
  <si>
    <t>2023-08-02</t>
  </si>
  <si>
    <t>2023-08-05</t>
  </si>
  <si>
    <t>¥4,395.00</t>
  </si>
  <si>
    <t>2023-07-26 16:04:21</t>
  </si>
  <si>
    <t>Superior Twin Room with City View</t>
  </si>
  <si>
    <t>703398336954</t>
  </si>
  <si>
    <t>3522655</t>
  </si>
  <si>
    <t>158587730</t>
  </si>
  <si>
    <t>普吉岛卡塔坦尼海滩度假村</t>
  </si>
  <si>
    <t>YANG/JIN|YANG/SHENGNAN|LI/AO|TANG/LU|NING/SIXUN|SU/YAN</t>
  </si>
  <si>
    <t>2023-06-19</t>
  </si>
  <si>
    <t>2023-07-29</t>
  </si>
  <si>
    <t>¥6,834.00</t>
  </si>
  <si>
    <t>2023-07-27 18:30:22</t>
  </si>
  <si>
    <t>Junior Suite</t>
  </si>
  <si>
    <t>703366789422</t>
  </si>
  <si>
    <t>3389761</t>
  </si>
  <si>
    <t>221948306</t>
  </si>
  <si>
    <t>富荟土瓜湾酒店</t>
  </si>
  <si>
    <t>SHE/LISHAN|ZHENG/XIAOLING|XIE/SIJI|OU/LIZHI</t>
  </si>
  <si>
    <t>2023-05-18</t>
  </si>
  <si>
    <t>2023-07-26</t>
  </si>
  <si>
    <t>¥1,276.00</t>
  </si>
  <si>
    <t>¥72.00</t>
  </si>
  <si>
    <t>¥1,204.00</t>
  </si>
  <si>
    <t>iSelect Room</t>
  </si>
  <si>
    <t>703378405712</t>
  </si>
  <si>
    <t>3438958</t>
  </si>
  <si>
    <t>221905967</t>
  </si>
  <si>
    <t>香港都会海逸酒店</t>
  </si>
  <si>
    <t>RUAN/ZHIMIN|LIANG/QITING</t>
  </si>
  <si>
    <t>2023-05-30</t>
  </si>
  <si>
    <t>¥1,844.00</t>
  </si>
  <si>
    <t>¥144.00</t>
  </si>
  <si>
    <t>¥1,700.00</t>
  </si>
  <si>
    <t>703392184067</t>
  </si>
  <si>
    <t>3498268</t>
  </si>
  <si>
    <t>221919920</t>
  </si>
  <si>
    <t>香港帝苑酒店</t>
  </si>
  <si>
    <t>FANG/WEN</t>
  </si>
  <si>
    <t>2023-06-13</t>
  </si>
  <si>
    <t>¥2,288.00</t>
  </si>
  <si>
    <t>¥214.46</t>
  </si>
  <si>
    <t>¥2,073.54</t>
  </si>
  <si>
    <t>Deluxe Room</t>
  </si>
  <si>
    <t>703375322521</t>
  </si>
  <si>
    <t>3427071</t>
  </si>
  <si>
    <t>158574710</t>
  </si>
  <si>
    <t>麦迪逊酒店</t>
  </si>
  <si>
    <t>LEI/XIAOMEI</t>
  </si>
  <si>
    <t>2023-05-27</t>
  </si>
  <si>
    <t>2023-07-24</t>
  </si>
  <si>
    <t>¥7,572.00</t>
  </si>
  <si>
    <t>¥812.00</t>
  </si>
  <si>
    <t>¥6,760.00</t>
  </si>
  <si>
    <t>Classic Double Room</t>
  </si>
  <si>
    <t>703430750867</t>
  </si>
  <si>
    <t>3666297</t>
  </si>
  <si>
    <t>158593505</t>
  </si>
  <si>
    <t>普吉岛芭东美爵大酒店</t>
  </si>
  <si>
    <t>GUO/YAN|SUN/HONGWEI|LI/WEI|ZHAO/CHUNXIANG</t>
  </si>
  <si>
    <t>2023-07-21</t>
  </si>
  <si>
    <t>¥3,284.00</t>
  </si>
  <si>
    <t>¥181.96</t>
  </si>
  <si>
    <t>¥3,102.04</t>
  </si>
  <si>
    <t>Superior Twin Bed Room</t>
  </si>
  <si>
    <t>703382591001</t>
  </si>
  <si>
    <t>3455309</t>
  </si>
  <si>
    <t>179439857</t>
  </si>
  <si>
    <t>新宿东急酒店</t>
  </si>
  <si>
    <t>XU/YUAN|PENG/DANDAN</t>
  </si>
  <si>
    <t>2023-06-03</t>
  </si>
  <si>
    <t>2023-07-30</t>
  </si>
  <si>
    <t>¥3,948.00</t>
  </si>
  <si>
    <t>¥343.00</t>
  </si>
  <si>
    <t>¥3,605.00</t>
  </si>
  <si>
    <t>Economy Double Room Non Smoking</t>
  </si>
  <si>
    <t>703398401868</t>
  </si>
  <si>
    <t>3523871</t>
  </si>
  <si>
    <t>158561723</t>
  </si>
  <si>
    <t>首尔花园酒店</t>
  </si>
  <si>
    <t>LIU/LIN</t>
  </si>
  <si>
    <t>¥1,866.00</t>
  </si>
  <si>
    <t>¥200.00</t>
  </si>
  <si>
    <t>¥1,666.00</t>
  </si>
  <si>
    <t>Standard Family Twin Room</t>
  </si>
  <si>
    <t>703433414472</t>
  </si>
  <si>
    <t>3679647</t>
  </si>
  <si>
    <t>158587193</t>
  </si>
  <si>
    <t>哥打京那巴鲁香格里拉酒店</t>
  </si>
  <si>
    <t>NIE/JIAWEI|SHEN/QIUSHI</t>
  </si>
  <si>
    <t>¥314.00</t>
  </si>
  <si>
    <t>¥17.06</t>
  </si>
  <si>
    <t>¥296.94</t>
  </si>
  <si>
    <t>Deluxe Twin Room with City View</t>
  </si>
  <si>
    <t>合计</t>
  </si>
  <si>
    <t/>
  </si>
  <si>
    <t>¥43,900.00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</si>
  <si>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</si>
  <si>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</si>
  <si>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</si>
  <si>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</si>
  <si>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</si>
  <si>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</si>
  <si>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</si>
  <si>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csg_manual_202307240945108132543</t>
  </si>
  <si>
    <t>703378256741</t>
  </si>
  <si>
    <t>1150251</t>
  </si>
  <si>
    <t>赔付-房费追回</t>
  </si>
  <si>
    <t>¥159.55</t>
  </si>
  <si>
    <t>--</t>
  </si>
  <si>
    <t>此单用户进线告知要取消订单，代理告知需扣费2300元，我处已结算2140.45元，未追赔，故我处应补回贵司159.55元</t>
  </si>
  <si>
    <t>chase_deduct_N00E230728103736600</t>
  </si>
  <si>
    <t>-¥13,032.00</t>
  </si>
  <si>
    <t>生成追赔task#追赔系统-预付扣款直连#</t>
  </si>
  <si>
    <t>NPH20230726165358562402</t>
  </si>
  <si>
    <t>返现日期</t>
  </si>
  <si>
    <t>，</t>
  </si>
  <si>
    <t>直连</t>
  </si>
  <si>
    <r>
      <t>本期收回</t>
    </r>
    <r>
      <rPr>
        <sz val="10"/>
        <rFont val="Arial"/>
        <charset val="134"/>
      </rPr>
      <t>159.55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</si>
  <si>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13032</t>
    </r>
    <r>
      <rPr>
        <sz val="10"/>
        <rFont val="宋体"/>
        <charset val="134"/>
      </rPr>
      <t>元</t>
    </r>
  </si>
  <si>
    <t>A230801103147481</t>
  </si>
  <si>
    <t>A230801103405481</t>
  </si>
  <si>
    <r>
      <t>总计：</t>
    </r>
    <r>
      <rPr>
        <sz val="10"/>
        <rFont val="Arial"/>
        <charset val="134"/>
      </rPr>
      <t>26999.07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</si>
  <si>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</si>
  <si>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</si>
  <si>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</si>
  <si>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</si>
  <si>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</si>
  <si>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</si>
  <si>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</si>
  <si>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</si>
  <si>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</si>
  <si>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</si>
  <si>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</si>
  <si>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</si>
  <si>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</si>
  <si>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</si>
  <si>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</si>
  <si>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</si>
  <si>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</si>
  <si>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</si>
  <si>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哥打京那巴鲁乡格里拉酒店</t>
  </si>
  <si>
    <t>NIE JIAWEI,SHEN QIUSHI</t>
  </si>
  <si>
    <t>退房日周结</t>
  </si>
  <si>
    <t>296.94</t>
  </si>
  <si>
    <t>RMB</t>
  </si>
  <si>
    <t>0</t>
  </si>
  <si>
    <t>0.00</t>
  </si>
  <si>
    <t>去哪儿直连（港丰）</t>
  </si>
  <si>
    <t>31</t>
  </si>
  <si>
    <t>2023-07-24 19:49:25</t>
  </si>
  <si>
    <t>汇智国际旅游发展有限公司</t>
  </si>
  <si>
    <t>直采</t>
  </si>
  <si>
    <t>马来西亚</t>
  </si>
  <si>
    <t>LIU LIN</t>
  </si>
  <si>
    <t>1666.00</t>
  </si>
  <si>
    <t>2023-06-19 12:51:31</t>
  </si>
  <si>
    <t>韩国</t>
  </si>
  <si>
    <t>东急STAY新宿</t>
  </si>
  <si>
    <t>XU YUAN,PENG DANDAN</t>
  </si>
  <si>
    <t>3605.01</t>
  </si>
  <si>
    <t>2023-06-03 09:47:10</t>
  </si>
  <si>
    <t>日本</t>
  </si>
  <si>
    <t>RUAN ZHIMIN,LIANG QITING</t>
  </si>
  <si>
    <t>1700.00</t>
  </si>
  <si>
    <t>2023-05-31 20:47:13</t>
  </si>
  <si>
    <t>中国</t>
  </si>
  <si>
    <t>普吉岛卡塔磐石度假村</t>
  </si>
  <si>
    <t>GU XIAOQIANG</t>
  </si>
  <si>
    <t>19464.00</t>
  </si>
  <si>
    <t>2023-05-28 11:56:02</t>
  </si>
  <si>
    <t>泰国</t>
  </si>
  <si>
    <t>LEI XIAOMEI</t>
  </si>
  <si>
    <t>6759.99</t>
  </si>
  <si>
    <t>2023-05-27 12:23:09</t>
  </si>
  <si>
    <t>法国</t>
  </si>
  <si>
    <t>703402321040，</t>
  </si>
  <si>
    <t>2023-05-26</t>
  </si>
  <si>
    <t>3423880</t>
  </si>
  <si>
    <t>普吉岛苏林酒店(政府卫生认证)</t>
  </si>
  <si>
    <t>SHI ZHANHUAN,LIU WANTING</t>
  </si>
  <si>
    <t>2023-06-23 14:23:15</t>
  </si>
  <si>
    <t>CHEN CHUNLAN,ZHUANG MINGXIAN,YAN SHUNJIA,ZHENG XIAOLING</t>
  </si>
  <si>
    <t>1204.00</t>
  </si>
  <si>
    <t>2023-05-18 12:02:20</t>
  </si>
  <si>
    <t>FANG WEN</t>
  </si>
  <si>
    <t>2073.54</t>
  </si>
  <si>
    <t>2023-06-13 11:52:08</t>
  </si>
  <si>
    <t>普吉岛卡塔坦尼海滩度假村(SHA Extra Plus)</t>
  </si>
  <si>
    <t>YANG JIN,YANG SHENGNAN,LI AO,TANG LU,NING SIXUN,SU YAN</t>
  </si>
  <si>
    <t>6384.00</t>
  </si>
  <si>
    <t>-6384</t>
  </si>
  <si>
    <t>2023-07-26 16:59:27</t>
  </si>
  <si>
    <t>普吉岛芭东美爵大酒店(政府卫生认证)</t>
  </si>
  <si>
    <t>GUO YAN,SUN HONGWEI,LI WEI,ZHAO CHUNXIANG</t>
  </si>
  <si>
    <t>3102.04</t>
  </si>
  <si>
    <t>2023-07-21 19:33:07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</si>
</sst>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13</v>
      </c>
      <c r="B5" s="27" t="s">
        <v>19</v>
      </c>
      <c r="C5" s="10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0" t="s">
        <v>19</v>
      </c>
      <c r="K5" s="10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13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0" t="s">
        <v>19</v>
      </c>
      <c r="K8" s="10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/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"/>
  <sheetViews>
    <sheetView topLeftCell="R1" workbookViewId="0">
      <selection activeCell="A6" sqref="$A6:$XFD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2" t="s">
        <v>63</v>
      </c>
      <c r="Y1" s="12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1</v>
      </c>
      <c r="N2" s="8" t="s">
        <v>81</v>
      </c>
      <c r="O2" s="8" t="s">
        <v>82</v>
      </c>
      <c r="P2" s="8" t="s">
        <v>83</v>
      </c>
      <c r="Q2" s="8"/>
      <c r="R2" s="13" t="s">
        <v>84</v>
      </c>
      <c r="S2" s="15" t="s">
        <v>84</v>
      </c>
      <c r="T2" s="8" t="s">
        <v>85</v>
      </c>
      <c r="U2" s="13" t="s">
        <v>19</v>
      </c>
      <c r="V2" s="13" t="s">
        <v>19</v>
      </c>
      <c r="W2" s="15" t="s">
        <v>19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8" t="s">
        <v>91</v>
      </c>
      <c r="I3" s="8" t="s">
        <v>79</v>
      </c>
      <c r="J3" s="8" t="s">
        <v>2</v>
      </c>
      <c r="K3" s="8" t="s">
        <v>92</v>
      </c>
      <c r="L3" s="8">
        <v>1</v>
      </c>
      <c r="M3" s="8">
        <v>2</v>
      </c>
      <c r="N3" s="8" t="s">
        <v>93</v>
      </c>
      <c r="O3" s="8" t="s">
        <v>94</v>
      </c>
      <c r="P3" s="8" t="s">
        <v>95</v>
      </c>
      <c r="Q3" s="8"/>
      <c r="R3" s="13" t="s">
        <v>96</v>
      </c>
      <c r="S3" s="15" t="s">
        <v>19</v>
      </c>
      <c r="T3" s="8"/>
      <c r="U3" s="13" t="s">
        <v>19</v>
      </c>
      <c r="V3" s="13" t="s">
        <v>96</v>
      </c>
      <c r="W3" s="15" t="s">
        <v>97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100</v>
      </c>
      <c r="B4" s="7" t="s">
        <v>101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102</v>
      </c>
      <c r="H4" s="8" t="s">
        <v>103</v>
      </c>
      <c r="I4" s="8" t="s">
        <v>79</v>
      </c>
      <c r="J4" s="8" t="s">
        <v>2</v>
      </c>
      <c r="K4" s="8" t="s">
        <v>104</v>
      </c>
      <c r="L4" s="8">
        <v>1</v>
      </c>
      <c r="M4" s="8">
        <v>1</v>
      </c>
      <c r="N4" s="8" t="s">
        <v>105</v>
      </c>
      <c r="O4" s="8" t="s">
        <v>106</v>
      </c>
      <c r="P4" s="8" t="s">
        <v>107</v>
      </c>
      <c r="Q4" s="8"/>
      <c r="R4" s="13" t="s">
        <v>108</v>
      </c>
      <c r="S4" s="15" t="s">
        <v>108</v>
      </c>
      <c r="T4" s="8" t="s">
        <v>109</v>
      </c>
      <c r="U4" s="13" t="s">
        <v>19</v>
      </c>
      <c r="V4" s="13" t="s">
        <v>19</v>
      </c>
      <c r="W4" s="15" t="s">
        <v>19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19</v>
      </c>
      <c r="AD4" t="s">
        <v>6</v>
      </c>
      <c r="AE4" t="s">
        <v>110</v>
      </c>
      <c r="AF4" t="s">
        <v>87</v>
      </c>
      <c r="AG4" t="s">
        <v>75</v>
      </c>
      <c r="AH4" t="s">
        <v>19</v>
      </c>
    </row>
    <row r="5" ht="14.25" customHeight="1" spans="1:34">
      <c r="A5" s="7" t="s">
        <v>111</v>
      </c>
      <c r="B5" s="7" t="s">
        <v>112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113</v>
      </c>
      <c r="H5" s="8" t="s">
        <v>114</v>
      </c>
      <c r="I5" s="8" t="s">
        <v>79</v>
      </c>
      <c r="J5" s="8" t="s">
        <v>2</v>
      </c>
      <c r="K5" s="8" t="s">
        <v>115</v>
      </c>
      <c r="L5" s="8">
        <v>1</v>
      </c>
      <c r="M5" s="8">
        <v>3</v>
      </c>
      <c r="N5" s="8" t="s">
        <v>116</v>
      </c>
      <c r="O5" s="8" t="s">
        <v>117</v>
      </c>
      <c r="P5" s="8" t="s">
        <v>118</v>
      </c>
      <c r="Q5" s="8"/>
      <c r="R5" s="13" t="s">
        <v>119</v>
      </c>
      <c r="S5" s="15" t="s">
        <v>119</v>
      </c>
      <c r="T5" s="8" t="s">
        <v>120</v>
      </c>
      <c r="U5" s="13" t="s">
        <v>19</v>
      </c>
      <c r="V5" s="13" t="s">
        <v>19</v>
      </c>
      <c r="W5" s="15" t="s">
        <v>19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19</v>
      </c>
      <c r="AD5" t="s">
        <v>6</v>
      </c>
      <c r="AE5" t="s">
        <v>121</v>
      </c>
      <c r="AF5" t="s">
        <v>87</v>
      </c>
      <c r="AG5" t="s">
        <v>75</v>
      </c>
      <c r="AH5" t="s">
        <v>19</v>
      </c>
    </row>
    <row r="6" ht="14.25" customHeight="1" spans="1:34">
      <c r="A6" s="7" t="s">
        <v>122</v>
      </c>
      <c r="B6" s="7" t="s">
        <v>123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124</v>
      </c>
      <c r="H6" s="8" t="s">
        <v>125</v>
      </c>
      <c r="I6" s="8" t="s">
        <v>79</v>
      </c>
      <c r="J6" s="8" t="s">
        <v>2</v>
      </c>
      <c r="K6" s="8" t="s">
        <v>126</v>
      </c>
      <c r="L6" s="8">
        <v>3</v>
      </c>
      <c r="M6" s="8">
        <v>2</v>
      </c>
      <c r="N6" s="8" t="s">
        <v>127</v>
      </c>
      <c r="O6" s="8" t="s">
        <v>106</v>
      </c>
      <c r="P6" s="8" t="s">
        <v>128</v>
      </c>
      <c r="Q6" s="8"/>
      <c r="R6" s="13" t="s">
        <v>129</v>
      </c>
      <c r="S6" s="15" t="s">
        <v>129</v>
      </c>
      <c r="T6" s="8" t="s">
        <v>130</v>
      </c>
      <c r="U6" s="13" t="s">
        <v>19</v>
      </c>
      <c r="V6" s="13" t="s">
        <v>19</v>
      </c>
      <c r="W6" s="15" t="s">
        <v>19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19</v>
      </c>
      <c r="AD6" t="s">
        <v>6</v>
      </c>
      <c r="AE6" t="s">
        <v>131</v>
      </c>
      <c r="AF6" t="s">
        <v>87</v>
      </c>
      <c r="AG6" t="s">
        <v>75</v>
      </c>
      <c r="AH6" t="s">
        <v>19</v>
      </c>
    </row>
    <row r="7" ht="14.25" customHeight="1" spans="1:34">
      <c r="A7" s="7" t="s">
        <v>132</v>
      </c>
      <c r="B7" s="7" t="s">
        <v>133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134</v>
      </c>
      <c r="H7" s="8" t="s">
        <v>135</v>
      </c>
      <c r="I7" s="8" t="s">
        <v>79</v>
      </c>
      <c r="J7" s="8" t="s">
        <v>2</v>
      </c>
      <c r="K7" s="8" t="s">
        <v>136</v>
      </c>
      <c r="L7" s="8">
        <v>2</v>
      </c>
      <c r="M7" s="8">
        <v>1</v>
      </c>
      <c r="N7" s="8" t="s">
        <v>137</v>
      </c>
      <c r="O7" s="8" t="s">
        <v>95</v>
      </c>
      <c r="P7" s="8" t="s">
        <v>138</v>
      </c>
      <c r="Q7" s="8"/>
      <c r="R7" s="13" t="s">
        <v>139</v>
      </c>
      <c r="S7" s="15" t="s">
        <v>19</v>
      </c>
      <c r="T7" s="8"/>
      <c r="U7" s="13" t="s">
        <v>19</v>
      </c>
      <c r="V7" s="13" t="s">
        <v>139</v>
      </c>
      <c r="W7" s="15" t="s">
        <v>140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141</v>
      </c>
      <c r="AD7" t="s">
        <v>6</v>
      </c>
      <c r="AE7" t="s">
        <v>142</v>
      </c>
      <c r="AF7" t="s">
        <v>87</v>
      </c>
      <c r="AG7" t="s">
        <v>75</v>
      </c>
      <c r="AH7" t="s">
        <v>19</v>
      </c>
    </row>
    <row r="8" ht="14.25" customHeight="1" spans="1:34">
      <c r="A8" s="7" t="s">
        <v>143</v>
      </c>
      <c r="B8" s="7" t="s">
        <v>144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145</v>
      </c>
      <c r="H8" s="8" t="s">
        <v>146</v>
      </c>
      <c r="I8" s="8" t="s">
        <v>79</v>
      </c>
      <c r="J8" s="8" t="s">
        <v>2</v>
      </c>
      <c r="K8" s="8" t="s">
        <v>147</v>
      </c>
      <c r="L8" s="8">
        <v>1</v>
      </c>
      <c r="M8" s="8">
        <v>2</v>
      </c>
      <c r="N8" s="8" t="s">
        <v>148</v>
      </c>
      <c r="O8" s="8" t="s">
        <v>95</v>
      </c>
      <c r="P8" s="8" t="s">
        <v>106</v>
      </c>
      <c r="Q8" s="8"/>
      <c r="R8" s="13" t="s">
        <v>149</v>
      </c>
      <c r="S8" s="15" t="s">
        <v>19</v>
      </c>
      <c r="T8" s="8"/>
      <c r="U8" s="13" t="s">
        <v>19</v>
      </c>
      <c r="V8" s="13" t="s">
        <v>149</v>
      </c>
      <c r="W8" s="15" t="s">
        <v>150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151</v>
      </c>
      <c r="AD8" t="s">
        <v>6</v>
      </c>
      <c r="AE8" t="s">
        <v>86</v>
      </c>
      <c r="AF8" t="s">
        <v>87</v>
      </c>
      <c r="AG8" t="s">
        <v>75</v>
      </c>
      <c r="AH8" t="s">
        <v>19</v>
      </c>
    </row>
    <row r="9" ht="14.25" customHeight="1" spans="1:34">
      <c r="A9" s="7" t="s">
        <v>152</v>
      </c>
      <c r="B9" s="7" t="s">
        <v>153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154</v>
      </c>
      <c r="H9" s="8" t="s">
        <v>155</v>
      </c>
      <c r="I9" s="8" t="s">
        <v>79</v>
      </c>
      <c r="J9" s="8" t="s">
        <v>2</v>
      </c>
      <c r="K9" s="8" t="s">
        <v>156</v>
      </c>
      <c r="L9" s="8">
        <v>1</v>
      </c>
      <c r="M9" s="8">
        <v>2</v>
      </c>
      <c r="N9" s="8" t="s">
        <v>157</v>
      </c>
      <c r="O9" s="8" t="s">
        <v>138</v>
      </c>
      <c r="P9" s="8" t="s">
        <v>107</v>
      </c>
      <c r="Q9" s="8"/>
      <c r="R9" s="13" t="s">
        <v>158</v>
      </c>
      <c r="S9" s="15" t="s">
        <v>19</v>
      </c>
      <c r="T9" s="8"/>
      <c r="U9" s="13" t="s">
        <v>19</v>
      </c>
      <c r="V9" s="13" t="s">
        <v>158</v>
      </c>
      <c r="W9" s="15" t="s">
        <v>159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160</v>
      </c>
      <c r="AD9" t="s">
        <v>6</v>
      </c>
      <c r="AE9" t="s">
        <v>161</v>
      </c>
      <c r="AF9" t="s">
        <v>87</v>
      </c>
      <c r="AG9" t="s">
        <v>75</v>
      </c>
      <c r="AH9" t="s">
        <v>19</v>
      </c>
    </row>
    <row r="10" ht="14.25" customHeight="1" spans="1:34">
      <c r="A10" s="7" t="s">
        <v>162</v>
      </c>
      <c r="B10" s="7" t="s">
        <v>163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164</v>
      </c>
      <c r="H10" s="8" t="s">
        <v>165</v>
      </c>
      <c r="I10" s="8" t="s">
        <v>79</v>
      </c>
      <c r="J10" s="8" t="s">
        <v>2</v>
      </c>
      <c r="K10" s="8" t="s">
        <v>166</v>
      </c>
      <c r="L10" s="8">
        <v>1</v>
      </c>
      <c r="M10" s="8">
        <v>3</v>
      </c>
      <c r="N10" s="8" t="s">
        <v>167</v>
      </c>
      <c r="O10" s="8" t="s">
        <v>168</v>
      </c>
      <c r="P10" s="8" t="s">
        <v>106</v>
      </c>
      <c r="Q10" s="8"/>
      <c r="R10" s="13" t="s">
        <v>169</v>
      </c>
      <c r="S10" s="15" t="s">
        <v>19</v>
      </c>
      <c r="T10" s="8"/>
      <c r="U10" s="13" t="s">
        <v>19</v>
      </c>
      <c r="V10" s="13" t="s">
        <v>169</v>
      </c>
      <c r="W10" s="15" t="s">
        <v>170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171</v>
      </c>
      <c r="AD10" t="s">
        <v>6</v>
      </c>
      <c r="AE10" t="s">
        <v>172</v>
      </c>
      <c r="AF10" t="s">
        <v>87</v>
      </c>
      <c r="AG10" t="s">
        <v>75</v>
      </c>
      <c r="AH10" t="s">
        <v>19</v>
      </c>
    </row>
    <row r="11" ht="14.25" customHeight="1" spans="1:34">
      <c r="A11" s="7" t="s">
        <v>173</v>
      </c>
      <c r="B11" s="7" t="s">
        <v>174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175</v>
      </c>
      <c r="H11" s="8" t="s">
        <v>176</v>
      </c>
      <c r="I11" s="8" t="s">
        <v>79</v>
      </c>
      <c r="J11" s="8" t="s">
        <v>2</v>
      </c>
      <c r="K11" s="8" t="s">
        <v>177</v>
      </c>
      <c r="L11" s="8">
        <v>2</v>
      </c>
      <c r="M11" s="8">
        <v>2</v>
      </c>
      <c r="N11" s="8" t="s">
        <v>178</v>
      </c>
      <c r="O11" s="8" t="s">
        <v>95</v>
      </c>
      <c r="P11" s="8" t="s">
        <v>106</v>
      </c>
      <c r="Q11" s="8"/>
      <c r="R11" s="13" t="s">
        <v>179</v>
      </c>
      <c r="S11" s="15" t="s">
        <v>19</v>
      </c>
      <c r="T11" s="8"/>
      <c r="U11" s="13" t="s">
        <v>19</v>
      </c>
      <c r="V11" s="13" t="s">
        <v>179</v>
      </c>
      <c r="W11" s="15" t="s">
        <v>180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181</v>
      </c>
      <c r="AD11" t="s">
        <v>6</v>
      </c>
      <c r="AE11" t="s">
        <v>182</v>
      </c>
      <c r="AF11" t="s">
        <v>87</v>
      </c>
      <c r="AG11" t="s">
        <v>75</v>
      </c>
      <c r="AH11" t="s">
        <v>19</v>
      </c>
    </row>
    <row r="12" ht="14.25" customHeight="1" spans="1:34">
      <c r="A12" s="7" t="s">
        <v>183</v>
      </c>
      <c r="B12" s="7" t="s">
        <v>184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185</v>
      </c>
      <c r="H12" s="8" t="s">
        <v>186</v>
      </c>
      <c r="I12" s="8" t="s">
        <v>79</v>
      </c>
      <c r="J12" s="8" t="s">
        <v>2</v>
      </c>
      <c r="K12" s="8" t="s">
        <v>187</v>
      </c>
      <c r="L12" s="8">
        <v>1</v>
      </c>
      <c r="M12" s="8">
        <v>3</v>
      </c>
      <c r="N12" s="8" t="s">
        <v>188</v>
      </c>
      <c r="O12" s="8" t="s">
        <v>106</v>
      </c>
      <c r="P12" s="8" t="s">
        <v>189</v>
      </c>
      <c r="Q12" s="8"/>
      <c r="R12" s="13" t="s">
        <v>190</v>
      </c>
      <c r="S12" s="15" t="s">
        <v>19</v>
      </c>
      <c r="T12" s="8"/>
      <c r="U12" s="13" t="s">
        <v>19</v>
      </c>
      <c r="V12" s="13" t="s">
        <v>190</v>
      </c>
      <c r="W12" s="15" t="s">
        <v>191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192</v>
      </c>
      <c r="AD12" t="s">
        <v>6</v>
      </c>
      <c r="AE12" t="s">
        <v>193</v>
      </c>
      <c r="AF12" t="s">
        <v>87</v>
      </c>
      <c r="AG12" t="s">
        <v>75</v>
      </c>
      <c r="AH12" t="s">
        <v>19</v>
      </c>
    </row>
    <row r="13" ht="14.25" customHeight="1" spans="1:34">
      <c r="A13" s="7" t="s">
        <v>194</v>
      </c>
      <c r="B13" s="7" t="s">
        <v>195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196</v>
      </c>
      <c r="H13" s="8" t="s">
        <v>197</v>
      </c>
      <c r="I13" s="8" t="s">
        <v>79</v>
      </c>
      <c r="J13" s="8" t="s">
        <v>2</v>
      </c>
      <c r="K13" s="8" t="s">
        <v>198</v>
      </c>
      <c r="L13" s="8">
        <v>1</v>
      </c>
      <c r="M13" s="8">
        <v>2</v>
      </c>
      <c r="N13" s="8" t="s">
        <v>127</v>
      </c>
      <c r="O13" s="8" t="s">
        <v>107</v>
      </c>
      <c r="P13" s="8" t="s">
        <v>189</v>
      </c>
      <c r="Q13" s="8"/>
      <c r="R13" s="13" t="s">
        <v>199</v>
      </c>
      <c r="S13" s="15" t="s">
        <v>19</v>
      </c>
      <c r="T13" s="8"/>
      <c r="U13" s="13" t="s">
        <v>19</v>
      </c>
      <c r="V13" s="13" t="s">
        <v>199</v>
      </c>
      <c r="W13" s="15" t="s">
        <v>200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201</v>
      </c>
      <c r="AD13" t="s">
        <v>6</v>
      </c>
      <c r="AE13" t="s">
        <v>202</v>
      </c>
      <c r="AF13" t="s">
        <v>87</v>
      </c>
      <c r="AG13" t="s">
        <v>75</v>
      </c>
      <c r="AH13" t="s">
        <v>19</v>
      </c>
    </row>
    <row r="14" ht="14.25" customHeight="1" spans="1:34">
      <c r="A14" s="7" t="s">
        <v>203</v>
      </c>
      <c r="B14" s="7" t="s">
        <v>204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205</v>
      </c>
      <c r="H14" s="8" t="s">
        <v>206</v>
      </c>
      <c r="I14" s="8" t="s">
        <v>79</v>
      </c>
      <c r="J14" s="8" t="s">
        <v>2</v>
      </c>
      <c r="K14" s="8" t="s">
        <v>207</v>
      </c>
      <c r="L14" s="8">
        <v>1</v>
      </c>
      <c r="M14" s="8">
        <v>1</v>
      </c>
      <c r="N14" s="8" t="s">
        <v>168</v>
      </c>
      <c r="O14" s="8" t="s">
        <v>128</v>
      </c>
      <c r="P14" s="8" t="s">
        <v>189</v>
      </c>
      <c r="Q14" s="8"/>
      <c r="R14" s="13" t="s">
        <v>208</v>
      </c>
      <c r="S14" s="15" t="s">
        <v>19</v>
      </c>
      <c r="T14" s="8"/>
      <c r="U14" s="13" t="s">
        <v>19</v>
      </c>
      <c r="V14" s="13" t="s">
        <v>208</v>
      </c>
      <c r="W14" s="15" t="s">
        <v>209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210</v>
      </c>
      <c r="AD14" t="s">
        <v>6</v>
      </c>
      <c r="AE14" t="s">
        <v>211</v>
      </c>
      <c r="AF14" t="s">
        <v>87</v>
      </c>
      <c r="AG14" t="s">
        <v>75</v>
      </c>
      <c r="AH14" t="s">
        <v>19</v>
      </c>
    </row>
    <row r="15" customHeight="1" spans="1:32">
      <c r="A15" s="11" t="s">
        <v>212</v>
      </c>
      <c r="B15" s="11"/>
      <c r="C15" s="11" t="s">
        <v>213</v>
      </c>
      <c r="D15" s="11"/>
      <c r="E15" s="11"/>
      <c r="F15" s="11"/>
      <c r="G15" s="11" t="s">
        <v>213</v>
      </c>
      <c r="H15" s="11" t="s">
        <v>213</v>
      </c>
      <c r="I15" s="11" t="s">
        <v>213</v>
      </c>
      <c r="J15" s="11" t="s">
        <v>213</v>
      </c>
      <c r="K15" s="11" t="s">
        <v>213</v>
      </c>
      <c r="L15" s="11" t="s">
        <v>213</v>
      </c>
      <c r="M15" s="11" t="s">
        <v>213</v>
      </c>
      <c r="N15" s="11" t="s">
        <v>213</v>
      </c>
      <c r="O15" s="11" t="s">
        <v>213</v>
      </c>
      <c r="P15" s="11" t="s">
        <v>213</v>
      </c>
      <c r="Q15" s="11"/>
      <c r="R15" s="14" t="s">
        <v>20</v>
      </c>
      <c r="S15" s="14" t="s">
        <v>21</v>
      </c>
      <c r="T15" s="11" t="s">
        <v>213</v>
      </c>
      <c r="U15" s="14"/>
      <c r="V15" s="14" t="s">
        <v>214</v>
      </c>
      <c r="W15" s="14" t="s">
        <v>22</v>
      </c>
      <c r="X15" s="14"/>
      <c r="Y15" s="14"/>
      <c r="Z15" s="14"/>
      <c r="AA15" s="11"/>
      <c r="AB15" s="14"/>
      <c r="AC15" s="11"/>
      <c r="AD15" s="11" t="s">
        <v>213</v>
      </c>
      <c r="AE15" s="11"/>
      <c r="AF15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215</v>
      </c>
      <c r="B1" s="4" t="s">
        <v>216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217</v>
      </c>
      <c r="H1" s="4" t="s">
        <v>218</v>
      </c>
      <c r="I1" s="4" t="s">
        <v>13</v>
      </c>
      <c r="J1" s="4" t="s">
        <v>17</v>
      </c>
      <c r="K1" s="4" t="s">
        <v>18</v>
      </c>
      <c r="L1" s="12" t="s">
        <v>219</v>
      </c>
      <c r="M1" s="4" t="s">
        <v>220</v>
      </c>
      <c r="N1" s="4" t="s">
        <v>221</v>
      </c>
    </row>
    <row r="2" ht="14.25" customHeight="1" spans="1:256">
      <c r="A2" s="7" t="s">
        <v>222</v>
      </c>
      <c r="B2" s="8" t="s">
        <v>223</v>
      </c>
      <c r="C2" s="8" t="s">
        <v>224</v>
      </c>
      <c r="D2" s="8" t="s">
        <v>2</v>
      </c>
      <c r="E2" s="8" t="s">
        <v>76</v>
      </c>
      <c r="F2" s="8" t="s">
        <v>75</v>
      </c>
      <c r="G2" s="8" t="s">
        <v>168</v>
      </c>
      <c r="H2" s="8" t="s">
        <v>225</v>
      </c>
      <c r="I2" s="13" t="s">
        <v>226</v>
      </c>
      <c r="J2" s="13" t="s">
        <v>19</v>
      </c>
      <c r="K2" s="13" t="s">
        <v>226</v>
      </c>
      <c r="L2" s="8" t="s">
        <v>227</v>
      </c>
      <c r="M2" s="8" t="s">
        <v>228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229</v>
      </c>
      <c r="B3" s="8" t="s">
        <v>122</v>
      </c>
      <c r="C3" s="8" t="s">
        <v>224</v>
      </c>
      <c r="D3" s="8" t="s">
        <v>2</v>
      </c>
      <c r="E3" s="8" t="s">
        <v>76</v>
      </c>
      <c r="F3" s="8" t="s">
        <v>75</v>
      </c>
      <c r="G3" s="8" t="s">
        <v>107</v>
      </c>
      <c r="H3" s="8" t="s">
        <v>225</v>
      </c>
      <c r="I3" s="13" t="s">
        <v>230</v>
      </c>
      <c r="J3" s="13" t="s">
        <v>19</v>
      </c>
      <c r="K3" s="13" t="s">
        <v>230</v>
      </c>
      <c r="L3" s="8" t="s">
        <v>227</v>
      </c>
      <c r="M3" s="8" t="s">
        <v>231</v>
      </c>
      <c r="N3" s="8" t="s">
        <v>232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customHeight="1" spans="1:14">
      <c r="A4" s="11" t="s">
        <v>212</v>
      </c>
      <c r="B4" s="11" t="s">
        <v>213</v>
      </c>
      <c r="C4" s="11" t="s">
        <v>213</v>
      </c>
      <c r="D4" s="11" t="s">
        <v>213</v>
      </c>
      <c r="E4" s="11"/>
      <c r="F4" s="11"/>
      <c r="G4" s="11" t="s">
        <v>213</v>
      </c>
      <c r="H4" s="11" t="s">
        <v>213</v>
      </c>
      <c r="I4" s="14" t="s">
        <v>23</v>
      </c>
      <c r="J4" s="14"/>
      <c r="K4" s="14"/>
      <c r="L4" s="11"/>
      <c r="M4" s="11" t="s">
        <v>213</v>
      </c>
      <c r="N4" t="s">
        <v>213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233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5"/>
  <sheetViews>
    <sheetView tabSelected="1" workbookViewId="0">
      <selection activeCell="F15" sqref="F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234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customHeight="1" spans="1:9">
      <c r="A3" s="7" t="s">
        <v>88</v>
      </c>
      <c r="B3" s="8" t="s">
        <v>94</v>
      </c>
      <c r="C3" s="8" t="s">
        <v>95</v>
      </c>
      <c r="D3" s="3">
        <v>19464</v>
      </c>
      <c r="E3" t="str">
        <f>VLOOKUP(A3,HOP!A:L,12,0)</f>
        <v>19464.00</v>
      </c>
      <c r="F3" t="str">
        <f>VLOOKUP(A3,HOP!A:C,3,0)</f>
        <v>3430156</v>
      </c>
      <c r="G3">
        <f>D3-E3</f>
        <v>0</v>
      </c>
      <c r="H3" t="str">
        <f>$H$1&amp;F3</f>
        <v>，3430156</v>
      </c>
      <c r="I3" t="str">
        <f>VLOOKUP(A3,HOP!A:U,21,0)</f>
        <v>直采</v>
      </c>
    </row>
    <row r="4" ht="14.25" hidden="1" customHeight="1" spans="1:9">
      <c r="A4" s="7" t="s">
        <v>100</v>
      </c>
      <c r="B4" s="8" t="s">
        <v>106</v>
      </c>
      <c r="C4" s="8" t="s">
        <v>107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>D4-E4</f>
        <v>#N/A</v>
      </c>
      <c r="H4" t="e">
        <f>$H$1&amp;F4</f>
        <v>#N/A</v>
      </c>
      <c r="I4" t="e">
        <f>VLOOKUP(A4,HOP!A:U,21,0)</f>
        <v>#N/A</v>
      </c>
    </row>
    <row r="5" ht="14.25" hidden="1" customHeight="1" spans="1:9">
      <c r="A5" s="7" t="s">
        <v>111</v>
      </c>
      <c r="B5" s="8" t="s">
        <v>117</v>
      </c>
      <c r="C5" s="8" t="s">
        <v>118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>D5-E5</f>
        <v>#N/A</v>
      </c>
      <c r="H5" t="e">
        <f>$H$1&amp;F5</f>
        <v>#N/A</v>
      </c>
      <c r="I5" t="e">
        <f>VLOOKUP(A5,HOP!A:U,21,0)</f>
        <v>#N/A</v>
      </c>
    </row>
    <row r="6" ht="14.25" customHeight="1" spans="1:9">
      <c r="A6" s="7" t="s">
        <v>132</v>
      </c>
      <c r="B6" s="8" t="s">
        <v>95</v>
      </c>
      <c r="C6" s="8" t="s">
        <v>138</v>
      </c>
      <c r="D6" s="3">
        <v>1204</v>
      </c>
      <c r="E6" t="str">
        <f>VLOOKUP(A6,HOP!A:L,12,0)</f>
        <v>1204.00</v>
      </c>
      <c r="F6" t="str">
        <f>VLOOKUP(A6,HOP!A:C,3,0)</f>
        <v>3389761</v>
      </c>
      <c r="G6">
        <f t="shared" ref="G6:G15" si="0">D6-E6</f>
        <v>0</v>
      </c>
      <c r="H6" t="str">
        <f t="shared" ref="H6:H15" si="1">$H$1&amp;F6</f>
        <v>，3389761</v>
      </c>
      <c r="I6" t="str">
        <f>VLOOKUP(A6,HOP!A:U,21,0)</f>
        <v>直连</v>
      </c>
    </row>
    <row r="7" ht="14.25" customHeight="1" spans="1:9">
      <c r="A7" s="7" t="s">
        <v>143</v>
      </c>
      <c r="B7" s="8" t="s">
        <v>95</v>
      </c>
      <c r="C7" s="8" t="s">
        <v>106</v>
      </c>
      <c r="D7" s="3">
        <v>1700</v>
      </c>
      <c r="E7" t="str">
        <f>VLOOKUP(A7,HOP!A:L,12,0)</f>
        <v>1700.00</v>
      </c>
      <c r="F7" t="str">
        <f>VLOOKUP(A7,HOP!A:C,3,0)</f>
        <v>3438958</v>
      </c>
      <c r="G7">
        <f t="shared" si="0"/>
        <v>0</v>
      </c>
      <c r="H7" t="str">
        <f t="shared" si="1"/>
        <v>，3438958</v>
      </c>
      <c r="I7" t="str">
        <f>VLOOKUP(A7,HOP!A:U,21,0)</f>
        <v>直采</v>
      </c>
    </row>
    <row r="8" ht="14.25" customHeight="1" spans="1:9">
      <c r="A8" s="7" t="s">
        <v>152</v>
      </c>
      <c r="B8" s="8" t="s">
        <v>138</v>
      </c>
      <c r="C8" s="8" t="s">
        <v>107</v>
      </c>
      <c r="D8" s="3">
        <v>2073.54</v>
      </c>
      <c r="E8" t="str">
        <f>VLOOKUP(A8,HOP!A:L,12,0)</f>
        <v>2073.54</v>
      </c>
      <c r="F8" t="str">
        <f>VLOOKUP(A8,HOP!A:C,3,0)</f>
        <v>3498268</v>
      </c>
      <c r="G8">
        <f t="shared" si="0"/>
        <v>0</v>
      </c>
      <c r="H8" t="str">
        <f t="shared" si="1"/>
        <v>，3498268</v>
      </c>
      <c r="I8" t="str">
        <f>VLOOKUP(A8,HOP!A:U,21,0)</f>
        <v>直连</v>
      </c>
    </row>
    <row r="9" ht="14.25" customHeight="1" spans="1:9">
      <c r="A9" s="7" t="s">
        <v>162</v>
      </c>
      <c r="B9" s="8" t="s">
        <v>168</v>
      </c>
      <c r="C9" s="8" t="s">
        <v>106</v>
      </c>
      <c r="D9" s="3">
        <v>6760</v>
      </c>
      <c r="E9" t="str">
        <f>VLOOKUP(A9,HOP!A:L,12,0)</f>
        <v>6759.99</v>
      </c>
      <c r="F9" t="str">
        <f>VLOOKUP(A9,HOP!A:C,3,0)</f>
        <v>3427071</v>
      </c>
      <c r="G9">
        <f t="shared" si="0"/>
        <v>0.0100000000002183</v>
      </c>
      <c r="H9" t="str">
        <f t="shared" si="1"/>
        <v>，3427071</v>
      </c>
      <c r="I9" t="str">
        <f>VLOOKUP(A9,HOP!A:U,21,0)</f>
        <v>直采</v>
      </c>
    </row>
    <row r="10" ht="14.25" customHeight="1" spans="1:9">
      <c r="A10" s="7" t="s">
        <v>173</v>
      </c>
      <c r="B10" s="8" t="s">
        <v>95</v>
      </c>
      <c r="C10" s="8" t="s">
        <v>106</v>
      </c>
      <c r="D10" s="3">
        <v>3102.04</v>
      </c>
      <c r="E10" t="str">
        <f>VLOOKUP(A10,HOP!A:L,12,0)</f>
        <v>3102.04</v>
      </c>
      <c r="F10" t="str">
        <f>VLOOKUP(A10,HOP!A:C,3,0)</f>
        <v>3666297</v>
      </c>
      <c r="G10">
        <f t="shared" si="0"/>
        <v>0</v>
      </c>
      <c r="H10" t="str">
        <f t="shared" si="1"/>
        <v>，3666297</v>
      </c>
      <c r="I10" t="str">
        <f>VLOOKUP(A10,HOP!A:U,21,0)</f>
        <v>直采</v>
      </c>
    </row>
    <row r="11" ht="14.25" customHeight="1" spans="1:9">
      <c r="A11" s="7" t="s">
        <v>183</v>
      </c>
      <c r="B11" s="8" t="s">
        <v>106</v>
      </c>
      <c r="C11" s="8" t="s">
        <v>189</v>
      </c>
      <c r="D11" s="3">
        <v>3605</v>
      </c>
      <c r="E11" t="str">
        <f>VLOOKUP(A11,HOP!A:L,12,0)</f>
        <v>3605.01</v>
      </c>
      <c r="F11" t="str">
        <f>VLOOKUP(A11,HOP!A:C,3,0)</f>
        <v>3455309</v>
      </c>
      <c r="G11">
        <f t="shared" si="0"/>
        <v>-0.0100000000002183</v>
      </c>
      <c r="H11" t="str">
        <f t="shared" si="1"/>
        <v>，3455309</v>
      </c>
      <c r="I11" t="str">
        <f>VLOOKUP(A11,HOP!A:U,21,0)</f>
        <v>直连</v>
      </c>
    </row>
    <row r="12" ht="14.25" customHeight="1" spans="1:9">
      <c r="A12" s="7" t="s">
        <v>194</v>
      </c>
      <c r="B12" s="8" t="s">
        <v>107</v>
      </c>
      <c r="C12" s="8" t="s">
        <v>189</v>
      </c>
      <c r="D12" s="3">
        <v>1666</v>
      </c>
      <c r="E12" t="str">
        <f>VLOOKUP(A12,HOP!A:L,12,0)</f>
        <v>1666.00</v>
      </c>
      <c r="F12" t="str">
        <f>VLOOKUP(A12,HOP!A:C,3,0)</f>
        <v>3523871</v>
      </c>
      <c r="G12">
        <f t="shared" si="0"/>
        <v>0</v>
      </c>
      <c r="H12" t="str">
        <f t="shared" si="1"/>
        <v>，3523871</v>
      </c>
      <c r="I12" t="str">
        <f>VLOOKUP(A12,HOP!A:U,21,0)</f>
        <v>直采</v>
      </c>
    </row>
    <row r="13" ht="14.25" customHeight="1" spans="1:9">
      <c r="A13" s="7" t="s">
        <v>203</v>
      </c>
      <c r="B13" s="8" t="s">
        <v>128</v>
      </c>
      <c r="C13" s="8" t="s">
        <v>189</v>
      </c>
      <c r="D13" s="3">
        <v>296.94</v>
      </c>
      <c r="E13" t="str">
        <f>VLOOKUP(A13,HOP!A:L,12,0)</f>
        <v>296.94</v>
      </c>
      <c r="F13" t="str">
        <f>VLOOKUP(A13,HOP!A:C,3,0)</f>
        <v>3679647</v>
      </c>
      <c r="G13">
        <f t="shared" si="0"/>
        <v>0</v>
      </c>
      <c r="H13" t="str">
        <f t="shared" si="1"/>
        <v>，3679647</v>
      </c>
      <c r="I13" t="str">
        <f>VLOOKUP(A13,HOP!A:U,21,0)</f>
        <v>直采</v>
      </c>
    </row>
    <row r="14" spans="1:10">
      <c r="A14" s="8" t="s">
        <v>223</v>
      </c>
      <c r="D14" s="9">
        <v>159.55</v>
      </c>
      <c r="E14" t="e">
        <f>VLOOKUP(A14,HOP!A:L,12,0)</f>
        <v>#N/A</v>
      </c>
      <c r="F14">
        <v>3439338</v>
      </c>
      <c r="G14" t="e">
        <f t="shared" si="0"/>
        <v>#N/A</v>
      </c>
      <c r="H14" t="str">
        <f t="shared" si="1"/>
        <v>，3439338</v>
      </c>
      <c r="I14" s="6" t="s">
        <v>235</v>
      </c>
      <c r="J14" s="6" t="s">
        <v>236</v>
      </c>
    </row>
    <row r="15" spans="1:10">
      <c r="A15" s="44" t="s">
        <v>122</v>
      </c>
      <c r="D15" s="9">
        <v>-13032</v>
      </c>
      <c r="E15" t="str">
        <f>VLOOKUP(A15,HOP!A:L,12,0)</f>
        <v>0.00</v>
      </c>
      <c r="F15" t="str">
        <f>VLOOKUP(A15,HOP!A:C,3,0)</f>
        <v>3522655</v>
      </c>
      <c r="G15">
        <f t="shared" si="0"/>
        <v>-13032</v>
      </c>
      <c r="H15" t="str">
        <f t="shared" si="1"/>
        <v>，3522655</v>
      </c>
      <c r="I15" t="str">
        <f>VLOOKUP(A15,HOP!A:U,21,0)</f>
        <v>直采</v>
      </c>
      <c r="J15" s="6" t="s">
        <v>237</v>
      </c>
    </row>
    <row r="17" spans="4:4">
      <c r="D17" s="3">
        <f>SUM(D2:D16)</f>
        <v>26999.07</v>
      </c>
    </row>
    <row r="20" ht="14.25" spans="4:4">
      <c r="D20" s="10" t="s">
        <v>24</v>
      </c>
    </row>
    <row r="23" spans="1:3">
      <c r="A23" t="s">
        <v>238</v>
      </c>
      <c r="C23">
        <v>19956.98</v>
      </c>
    </row>
    <row r="24" spans="1:3">
      <c r="A24" t="s">
        <v>239</v>
      </c>
      <c r="C24">
        <v>7042.09</v>
      </c>
    </row>
    <row r="25" spans="1:3">
      <c r="A25" s="6" t="s">
        <v>240</v>
      </c>
      <c r="C25">
        <f>SUBTOTAL(9,C23:C24)</f>
        <v>26999.07</v>
      </c>
    </row>
  </sheetData>
  <autoFilter ref="A1:I15">
    <filterColumn colId="3">
      <filters>
        <filter val="-13,032.00"/>
        <filter val="1,204.00"/>
        <filter val="19,464.00"/>
        <filter val="3,605.00"/>
        <filter val="1,666.00"/>
        <filter val="1,700.00"/>
        <filter val="6,760.00"/>
        <filter val="296.94"/>
        <filter val="2,073.54"/>
        <filter val="3,102.04"/>
        <filter val="159.55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L30" sqref="L30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241</v>
      </c>
      <c r="B1" s="2" t="s">
        <v>242</v>
      </c>
      <c r="C1" s="2" t="s">
        <v>243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244</v>
      </c>
      <c r="I1" s="2" t="s">
        <v>245</v>
      </c>
      <c r="J1" s="2" t="s">
        <v>246</v>
      </c>
      <c r="K1" s="2" t="s">
        <v>247</v>
      </c>
      <c r="L1" s="2" t="s">
        <v>248</v>
      </c>
      <c r="M1" s="2" t="s">
        <v>249</v>
      </c>
      <c r="N1" s="2" t="s">
        <v>250</v>
      </c>
      <c r="O1" s="2" t="s">
        <v>251</v>
      </c>
      <c r="P1" s="2" t="s">
        <v>252</v>
      </c>
      <c r="Q1" s="2" t="s">
        <v>253</v>
      </c>
      <c r="R1" s="2" t="s">
        <v>254</v>
      </c>
      <c r="S1" s="2" t="s">
        <v>255</v>
      </c>
      <c r="T1" s="2" t="s">
        <v>256</v>
      </c>
      <c r="U1" s="2" t="s">
        <v>257</v>
      </c>
      <c r="V1" s="2" t="s">
        <v>258</v>
      </c>
    </row>
    <row r="2" s="1" customFormat="1" spans="1:22">
      <c r="A2" s="1" t="s">
        <v>203</v>
      </c>
      <c r="B2" s="1" t="s">
        <v>168</v>
      </c>
      <c r="C2" s="1" t="s">
        <v>204</v>
      </c>
      <c r="D2" s="1" t="s">
        <v>259</v>
      </c>
      <c r="E2" s="1" t="s">
        <v>260</v>
      </c>
      <c r="F2" s="1" t="s">
        <v>128</v>
      </c>
      <c r="G2" s="1" t="s">
        <v>189</v>
      </c>
      <c r="H2" s="1" t="s">
        <v>261</v>
      </c>
      <c r="I2" s="1" t="s">
        <v>262</v>
      </c>
      <c r="J2" s="1" t="s">
        <v>263</v>
      </c>
      <c r="K2" s="1" t="s">
        <v>262</v>
      </c>
      <c r="L2" s="1" t="s">
        <v>262</v>
      </c>
      <c r="M2" s="1" t="s">
        <v>264</v>
      </c>
      <c r="N2" s="1" t="s">
        <v>264</v>
      </c>
      <c r="O2" s="1" t="s">
        <v>265</v>
      </c>
      <c r="P2" s="1" t="s">
        <v>266</v>
      </c>
      <c r="Q2" s="1" t="s">
        <v>267</v>
      </c>
      <c r="R2" s="1" t="s">
        <v>268</v>
      </c>
      <c r="S2" s="1" t="s">
        <v>75</v>
      </c>
      <c r="T2" s="1" t="s">
        <v>269</v>
      </c>
      <c r="U2" s="1" t="s">
        <v>270</v>
      </c>
      <c r="V2" s="1" t="s">
        <v>271</v>
      </c>
    </row>
    <row r="3" s="1" customFormat="1" spans="1:22">
      <c r="A3" s="1" t="s">
        <v>194</v>
      </c>
      <c r="B3" s="1" t="s">
        <v>127</v>
      </c>
      <c r="C3" s="1" t="s">
        <v>195</v>
      </c>
      <c r="D3" s="1" t="s">
        <v>197</v>
      </c>
      <c r="E3" s="1" t="s">
        <v>272</v>
      </c>
      <c r="F3" s="1" t="s">
        <v>107</v>
      </c>
      <c r="G3" s="1" t="s">
        <v>189</v>
      </c>
      <c r="H3" s="1" t="s">
        <v>261</v>
      </c>
      <c r="I3" s="1" t="s">
        <v>273</v>
      </c>
      <c r="J3" s="1" t="s">
        <v>263</v>
      </c>
      <c r="K3" s="1" t="s">
        <v>273</v>
      </c>
      <c r="L3" s="1" t="s">
        <v>273</v>
      </c>
      <c r="M3" s="1" t="s">
        <v>264</v>
      </c>
      <c r="N3" s="1" t="s">
        <v>264</v>
      </c>
      <c r="O3" s="1" t="s">
        <v>265</v>
      </c>
      <c r="P3" s="1" t="s">
        <v>266</v>
      </c>
      <c r="Q3" s="1" t="s">
        <v>267</v>
      </c>
      <c r="R3" s="1" t="s">
        <v>274</v>
      </c>
      <c r="S3" s="1" t="s">
        <v>75</v>
      </c>
      <c r="T3" s="1" t="s">
        <v>269</v>
      </c>
      <c r="U3" s="1" t="s">
        <v>270</v>
      </c>
      <c r="V3" s="1" t="s">
        <v>275</v>
      </c>
    </row>
    <row r="4" s="1" customFormat="1" spans="1:22">
      <c r="A4" s="1" t="s">
        <v>183</v>
      </c>
      <c r="B4" s="1" t="s">
        <v>188</v>
      </c>
      <c r="C4" s="1" t="s">
        <v>184</v>
      </c>
      <c r="D4" s="1" t="s">
        <v>276</v>
      </c>
      <c r="E4" s="1" t="s">
        <v>277</v>
      </c>
      <c r="F4" s="1" t="s">
        <v>106</v>
      </c>
      <c r="G4" s="1" t="s">
        <v>189</v>
      </c>
      <c r="H4" s="1" t="s">
        <v>261</v>
      </c>
      <c r="I4" s="1" t="s">
        <v>278</v>
      </c>
      <c r="J4" s="1" t="s">
        <v>263</v>
      </c>
      <c r="K4" s="1" t="s">
        <v>278</v>
      </c>
      <c r="L4" s="1" t="s">
        <v>278</v>
      </c>
      <c r="M4" s="1" t="s">
        <v>264</v>
      </c>
      <c r="N4" s="1" t="s">
        <v>264</v>
      </c>
      <c r="O4" s="1" t="s">
        <v>265</v>
      </c>
      <c r="P4" s="1" t="s">
        <v>266</v>
      </c>
      <c r="Q4" s="1" t="s">
        <v>267</v>
      </c>
      <c r="R4" s="1" t="s">
        <v>279</v>
      </c>
      <c r="S4" s="1" t="s">
        <v>75</v>
      </c>
      <c r="T4" s="1" t="s">
        <v>269</v>
      </c>
      <c r="U4" s="1" t="s">
        <v>235</v>
      </c>
      <c r="V4" s="1" t="s">
        <v>280</v>
      </c>
    </row>
    <row r="5" s="1" customFormat="1" spans="1:22">
      <c r="A5" s="1" t="s">
        <v>143</v>
      </c>
      <c r="B5" s="1" t="s">
        <v>148</v>
      </c>
      <c r="C5" s="1" t="s">
        <v>144</v>
      </c>
      <c r="D5" s="1" t="s">
        <v>146</v>
      </c>
      <c r="E5" s="1" t="s">
        <v>281</v>
      </c>
      <c r="F5" s="1" t="s">
        <v>95</v>
      </c>
      <c r="G5" s="1" t="s">
        <v>106</v>
      </c>
      <c r="H5" s="1" t="s">
        <v>261</v>
      </c>
      <c r="I5" s="1" t="s">
        <v>282</v>
      </c>
      <c r="J5" s="1" t="s">
        <v>263</v>
      </c>
      <c r="K5" s="1" t="s">
        <v>282</v>
      </c>
      <c r="L5" s="1" t="s">
        <v>282</v>
      </c>
      <c r="M5" s="1" t="s">
        <v>264</v>
      </c>
      <c r="N5" s="1" t="s">
        <v>264</v>
      </c>
      <c r="O5" s="1" t="s">
        <v>265</v>
      </c>
      <c r="P5" s="1" t="s">
        <v>266</v>
      </c>
      <c r="Q5" s="1" t="s">
        <v>267</v>
      </c>
      <c r="R5" s="1" t="s">
        <v>283</v>
      </c>
      <c r="S5" s="1" t="s">
        <v>75</v>
      </c>
      <c r="T5" s="1" t="s">
        <v>269</v>
      </c>
      <c r="U5" s="1" t="s">
        <v>270</v>
      </c>
      <c r="V5" s="1" t="s">
        <v>284</v>
      </c>
    </row>
    <row r="6" s="1" customFormat="1" spans="1:22">
      <c r="A6" s="1" t="s">
        <v>88</v>
      </c>
      <c r="B6" s="1" t="s">
        <v>93</v>
      </c>
      <c r="C6" s="1" t="s">
        <v>89</v>
      </c>
      <c r="D6" s="1" t="s">
        <v>285</v>
      </c>
      <c r="E6" s="1" t="s">
        <v>286</v>
      </c>
      <c r="F6" s="1" t="s">
        <v>94</v>
      </c>
      <c r="G6" s="1" t="s">
        <v>95</v>
      </c>
      <c r="H6" s="1" t="s">
        <v>261</v>
      </c>
      <c r="I6" s="1" t="s">
        <v>287</v>
      </c>
      <c r="J6" s="1" t="s">
        <v>263</v>
      </c>
      <c r="K6" s="1" t="s">
        <v>287</v>
      </c>
      <c r="L6" s="1" t="s">
        <v>287</v>
      </c>
      <c r="M6" s="1" t="s">
        <v>264</v>
      </c>
      <c r="N6" s="1" t="s">
        <v>264</v>
      </c>
      <c r="O6" s="1" t="s">
        <v>265</v>
      </c>
      <c r="P6" s="1" t="s">
        <v>266</v>
      </c>
      <c r="Q6" s="1" t="s">
        <v>267</v>
      </c>
      <c r="R6" s="1" t="s">
        <v>288</v>
      </c>
      <c r="S6" s="1" t="s">
        <v>75</v>
      </c>
      <c r="T6" s="1" t="s">
        <v>269</v>
      </c>
      <c r="U6" s="1" t="s">
        <v>270</v>
      </c>
      <c r="V6" s="1" t="s">
        <v>289</v>
      </c>
    </row>
    <row r="7" s="1" customFormat="1" spans="1:22">
      <c r="A7" s="1" t="s">
        <v>162</v>
      </c>
      <c r="B7" s="1" t="s">
        <v>167</v>
      </c>
      <c r="C7" s="1" t="s">
        <v>163</v>
      </c>
      <c r="D7" s="1" t="s">
        <v>165</v>
      </c>
      <c r="E7" s="1" t="s">
        <v>290</v>
      </c>
      <c r="F7" s="1" t="s">
        <v>168</v>
      </c>
      <c r="G7" s="1" t="s">
        <v>106</v>
      </c>
      <c r="H7" s="1" t="s">
        <v>261</v>
      </c>
      <c r="I7" s="1" t="s">
        <v>291</v>
      </c>
      <c r="J7" s="1" t="s">
        <v>263</v>
      </c>
      <c r="K7" s="1" t="s">
        <v>291</v>
      </c>
      <c r="L7" s="1" t="s">
        <v>291</v>
      </c>
      <c r="M7" s="1" t="s">
        <v>264</v>
      </c>
      <c r="N7" s="1" t="s">
        <v>264</v>
      </c>
      <c r="O7" s="1" t="s">
        <v>265</v>
      </c>
      <c r="P7" s="1" t="s">
        <v>266</v>
      </c>
      <c r="Q7" s="1" t="s">
        <v>267</v>
      </c>
      <c r="R7" s="1" t="s">
        <v>292</v>
      </c>
      <c r="S7" s="1" t="s">
        <v>75</v>
      </c>
      <c r="T7" s="1" t="s">
        <v>269</v>
      </c>
      <c r="U7" s="1" t="s">
        <v>270</v>
      </c>
      <c r="V7" s="1" t="s">
        <v>293</v>
      </c>
    </row>
    <row r="8" s="1" customFormat="1" spans="1:22">
      <c r="A8" s="1" t="s">
        <v>294</v>
      </c>
      <c r="B8" s="1" t="s">
        <v>295</v>
      </c>
      <c r="C8" s="1" t="s">
        <v>296</v>
      </c>
      <c r="D8" s="1" t="s">
        <v>297</v>
      </c>
      <c r="E8" s="1" t="s">
        <v>298</v>
      </c>
      <c r="F8" s="1" t="s">
        <v>128</v>
      </c>
      <c r="G8" s="1" t="s">
        <v>189</v>
      </c>
      <c r="H8" s="1" t="s">
        <v>261</v>
      </c>
      <c r="I8" s="1" t="s">
        <v>265</v>
      </c>
      <c r="J8" s="1" t="s">
        <v>263</v>
      </c>
      <c r="K8" s="1" t="s">
        <v>265</v>
      </c>
      <c r="L8" s="1" t="s">
        <v>265</v>
      </c>
      <c r="M8" s="1" t="s">
        <v>264</v>
      </c>
      <c r="N8" s="1" t="s">
        <v>264</v>
      </c>
      <c r="O8" s="1" t="s">
        <v>265</v>
      </c>
      <c r="P8" s="1" t="s">
        <v>266</v>
      </c>
      <c r="Q8" s="1" t="s">
        <v>267</v>
      </c>
      <c r="R8" s="1" t="s">
        <v>299</v>
      </c>
      <c r="S8" s="1" t="s">
        <v>75</v>
      </c>
      <c r="T8" s="1" t="s">
        <v>269</v>
      </c>
      <c r="U8" s="1" t="s">
        <v>270</v>
      </c>
      <c r="V8" s="1" t="s">
        <v>289</v>
      </c>
    </row>
    <row r="9" s="1" customFormat="1" spans="1:22">
      <c r="A9" s="1" t="s">
        <v>132</v>
      </c>
      <c r="B9" s="1" t="s">
        <v>137</v>
      </c>
      <c r="C9" s="1" t="s">
        <v>133</v>
      </c>
      <c r="D9" s="1" t="s">
        <v>135</v>
      </c>
      <c r="E9" s="1" t="s">
        <v>300</v>
      </c>
      <c r="F9" s="1" t="s">
        <v>95</v>
      </c>
      <c r="G9" s="1" t="s">
        <v>138</v>
      </c>
      <c r="H9" s="1" t="s">
        <v>261</v>
      </c>
      <c r="I9" s="1" t="s">
        <v>301</v>
      </c>
      <c r="J9" s="1" t="s">
        <v>263</v>
      </c>
      <c r="K9" s="1" t="s">
        <v>301</v>
      </c>
      <c r="L9" s="1" t="s">
        <v>301</v>
      </c>
      <c r="M9" s="1" t="s">
        <v>264</v>
      </c>
      <c r="N9" s="1" t="s">
        <v>264</v>
      </c>
      <c r="O9" s="1" t="s">
        <v>265</v>
      </c>
      <c r="P9" s="1" t="s">
        <v>266</v>
      </c>
      <c r="Q9" s="1" t="s">
        <v>267</v>
      </c>
      <c r="R9" s="1" t="s">
        <v>302</v>
      </c>
      <c r="S9" s="1" t="s">
        <v>75</v>
      </c>
      <c r="T9" s="1" t="s">
        <v>269</v>
      </c>
      <c r="U9" s="1" t="s">
        <v>235</v>
      </c>
      <c r="V9" s="1" t="s">
        <v>284</v>
      </c>
    </row>
    <row r="10" s="1" customFormat="1" spans="1:22">
      <c r="A10" s="1" t="s">
        <v>152</v>
      </c>
      <c r="B10" s="1" t="s">
        <v>157</v>
      </c>
      <c r="C10" s="1" t="s">
        <v>153</v>
      </c>
      <c r="D10" s="1" t="s">
        <v>155</v>
      </c>
      <c r="E10" s="1" t="s">
        <v>303</v>
      </c>
      <c r="F10" s="1" t="s">
        <v>138</v>
      </c>
      <c r="G10" s="1" t="s">
        <v>107</v>
      </c>
      <c r="H10" s="1" t="s">
        <v>261</v>
      </c>
      <c r="I10" s="1" t="s">
        <v>304</v>
      </c>
      <c r="J10" s="1" t="s">
        <v>263</v>
      </c>
      <c r="K10" s="1" t="s">
        <v>304</v>
      </c>
      <c r="L10" s="1" t="s">
        <v>304</v>
      </c>
      <c r="M10" s="1" t="s">
        <v>264</v>
      </c>
      <c r="N10" s="1" t="s">
        <v>264</v>
      </c>
      <c r="O10" s="1" t="s">
        <v>265</v>
      </c>
      <c r="P10" s="1" t="s">
        <v>266</v>
      </c>
      <c r="Q10" s="1" t="s">
        <v>267</v>
      </c>
      <c r="R10" s="1" t="s">
        <v>305</v>
      </c>
      <c r="S10" s="1" t="s">
        <v>75</v>
      </c>
      <c r="T10" s="1" t="s">
        <v>269</v>
      </c>
      <c r="U10" s="1" t="s">
        <v>235</v>
      </c>
      <c r="V10" s="1" t="s">
        <v>284</v>
      </c>
    </row>
    <row r="11" s="1" customFormat="1" spans="1:22">
      <c r="A11" s="1" t="s">
        <v>122</v>
      </c>
      <c r="B11" s="1" t="s">
        <v>127</v>
      </c>
      <c r="C11" s="1" t="s">
        <v>123</v>
      </c>
      <c r="D11" s="1" t="s">
        <v>306</v>
      </c>
      <c r="E11" s="1" t="s">
        <v>307</v>
      </c>
      <c r="F11" s="1" t="s">
        <v>106</v>
      </c>
      <c r="G11" s="1" t="s">
        <v>128</v>
      </c>
      <c r="H11" s="1" t="s">
        <v>261</v>
      </c>
      <c r="I11" s="1" t="s">
        <v>308</v>
      </c>
      <c r="J11" s="1" t="s">
        <v>263</v>
      </c>
      <c r="K11" s="1" t="s">
        <v>308</v>
      </c>
      <c r="L11" s="1" t="s">
        <v>265</v>
      </c>
      <c r="M11" s="1" t="s">
        <v>309</v>
      </c>
      <c r="N11" s="1" t="s">
        <v>309</v>
      </c>
      <c r="O11" s="1" t="s">
        <v>265</v>
      </c>
      <c r="P11" s="1" t="s">
        <v>266</v>
      </c>
      <c r="Q11" s="1" t="s">
        <v>267</v>
      </c>
      <c r="R11" s="1" t="s">
        <v>310</v>
      </c>
      <c r="S11" s="1" t="s">
        <v>75</v>
      </c>
      <c r="T11" s="1" t="s">
        <v>269</v>
      </c>
      <c r="U11" s="1" t="s">
        <v>270</v>
      </c>
      <c r="V11" s="1" t="s">
        <v>289</v>
      </c>
    </row>
    <row r="12" s="1" customFormat="1" spans="1:22">
      <c r="A12" s="1" t="s">
        <v>173</v>
      </c>
      <c r="B12" s="1" t="s">
        <v>178</v>
      </c>
      <c r="C12" s="1" t="s">
        <v>174</v>
      </c>
      <c r="D12" s="1" t="s">
        <v>311</v>
      </c>
      <c r="E12" s="1" t="s">
        <v>312</v>
      </c>
      <c r="F12" s="1" t="s">
        <v>95</v>
      </c>
      <c r="G12" s="1" t="s">
        <v>106</v>
      </c>
      <c r="H12" s="1" t="s">
        <v>261</v>
      </c>
      <c r="I12" s="1" t="s">
        <v>313</v>
      </c>
      <c r="J12" s="1" t="s">
        <v>263</v>
      </c>
      <c r="K12" s="1" t="s">
        <v>313</v>
      </c>
      <c r="L12" s="1" t="s">
        <v>313</v>
      </c>
      <c r="M12" s="1" t="s">
        <v>264</v>
      </c>
      <c r="N12" s="1" t="s">
        <v>264</v>
      </c>
      <c r="O12" s="1" t="s">
        <v>265</v>
      </c>
      <c r="P12" s="1" t="s">
        <v>266</v>
      </c>
      <c r="Q12" s="1" t="s">
        <v>267</v>
      </c>
      <c r="R12" s="1" t="s">
        <v>314</v>
      </c>
      <c r="S12" s="1" t="s">
        <v>75</v>
      </c>
      <c r="T12" s="1" t="s">
        <v>269</v>
      </c>
      <c r="U12" s="1" t="s">
        <v>270</v>
      </c>
      <c r="V12" s="1" t="s">
        <v>289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2023-08-01T02:36:22Z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8835E8C49AC14FD0B7661D59E368ED47_12</vt:lpwstr>
  </property>
</Properties>
</file>