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<sst xmlns="http://schemas.openxmlformats.org/spreadsheetml/2006/main" count="167" uniqueCount="115">
  <si>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</si>
  <si>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</si>
  <si>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</si>
  <si>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</si>
  <si>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</si>
  <si>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</si>
  <si>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</si>
  <si>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</si>
  <si>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</si>
  <si>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</si>
  <si>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</si>
  <si>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</si>
  <si>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</si>
  <si>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</si>
  <si>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</si>
  <si>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</si>
  <si>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</si>
  <si>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</si>
  <si>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</si>
  <si>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</si>
  <si>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</si>
  <si>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</si>
  <si>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</si>
  <si>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</si>
  <si>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</si>
  <si>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999224615048317	</t>
  </si>
  <si>
    <t>Ctrip</t>
  </si>
  <si>
    <t>正常</t>
  </si>
  <si>
    <t>[新加坡]新加坡圣淘沙索菲特度假村及水疗中心(Sofitel Singapore Sentosa Resort &amp; Spa (SG Clean))(37241146)</t>
  </si>
  <si>
    <t>奢华特大床房&lt;2人入住&gt;&lt;不退款&gt;&lt;早餐&gt;</t>
  </si>
  <si>
    <t>USD</t>
  </si>
  <si>
    <t>QIU/LI</t>
  </si>
  <si>
    <t>CA5326230801USD</t>
  </si>
  <si>
    <t>未提现</t>
  </si>
  <si>
    <t>携程开票</t>
  </si>
  <si>
    <t xml:space="preserve">3467814	</t>
  </si>
  <si>
    <t xml:space="preserve">72616496	</t>
  </si>
  <si>
    <t xml:space="preserve">999225005945944	</t>
  </si>
  <si>
    <t>[曼谷]曼谷林布兰套房酒店(Rembrandt Hotel and Suites Bangkok)(44800781)</t>
  </si>
  <si>
    <t>高级房&lt;1&gt;&lt;2人入住&gt;&lt;不退款&gt;</t>
  </si>
  <si>
    <t>NG/YU JUI,LALLSINGH/PARDEEP SINGH</t>
  </si>
  <si>
    <t xml:space="preserve">3562930	</t>
  </si>
  <si>
    <t xml:space="preserve">127148006 &amp; 127148256	</t>
  </si>
  <si>
    <t xml:space="preserve">999225023365417	</t>
  </si>
  <si>
    <t>[长滩岛]长滩岛金凤凰酒店(Golden Phoenix Hotel Boracay)(44793533)</t>
  </si>
  <si>
    <t>豪华双床房&lt;2人入住&gt;&lt;不退款&gt;</t>
  </si>
  <si>
    <t>Lim/Ma Ida Alda,Lim/Ma Ida Alda,Lim/Ma Ida Alda</t>
  </si>
  <si>
    <t xml:space="preserve">3567580	</t>
  </si>
  <si>
    <t xml:space="preserve">2306290017	</t>
  </si>
  <si>
    <t xml:space="preserve">25055495084	</t>
  </si>
  <si>
    <t>[新加坡]新加坡史各士皇族酒店(Royal Plaza on Scotts)(37230830)</t>
  </si>
  <si>
    <t>豪华特大床房&lt;2人入住&gt;&lt;不退款&gt;</t>
  </si>
  <si>
    <t>DING/MIAOMIAO</t>
  </si>
  <si>
    <t xml:space="preserve">3575899	</t>
  </si>
  <si>
    <t xml:space="preserve">3661428	</t>
  </si>
  <si>
    <t>,</t>
  </si>
  <si>
    <t>USD 1742.64</t>
  </si>
  <si>
    <t>A230801092835911</t>
  </si>
  <si>
    <t>USD / HKD 当前参考汇率: 7.79919</t>
  </si>
  <si>
    <t>总计：1742.64 USD/
13591.18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</si>
  <si>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</si>
  <si>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</si>
  <si>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</si>
  <si>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</si>
  <si>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</si>
  <si>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</si>
  <si>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</si>
  <si>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</si>
  <si>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</si>
  <si>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</si>
  <si>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</si>
  <si>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</si>
  <si>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</si>
  <si>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</si>
  <si>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</si>
  <si>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</si>
  <si>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</si>
  <si>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</si>
  <si>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</si>
  <si>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2023-07-01</t>
  </si>
  <si>
    <t>3575899</t>
  </si>
  <si>
    <t>新加坡史各士皇族酒店</t>
  </si>
  <si>
    <t>DING MIAOMIAO</t>
  </si>
  <si>
    <t>2023-07-25</t>
  </si>
  <si>
    <t>2023-07-29</t>
  </si>
  <si>
    <t>退房日周结</t>
  </si>
  <si>
    <t>5660.13</t>
  </si>
  <si>
    <t>777.96</t>
  </si>
  <si>
    <t>0</t>
  </si>
  <si>
    <t>0.00</t>
  </si>
  <si>
    <t>携程盛景国际直连</t>
  </si>
  <si>
    <t>01.010677</t>
  </si>
  <si>
    <t>2023-07-03 10:37:57</t>
  </si>
  <si>
    <t>否</t>
  </si>
  <si>
    <t>汇智国际旅游发展有限公司</t>
  </si>
  <si>
    <t>直采</t>
  </si>
  <si>
    <t>新加坡</t>
  </si>
  <si>
    <t>2023-06-29</t>
  </si>
  <si>
    <t>3567580</t>
  </si>
  <si>
    <t>长滩岛金凤凰酒店</t>
  </si>
  <si>
    <t>Lim Ma Ida Alda,Lim Ma Ida Alda,Lim Ma Ida Alda</t>
  </si>
  <si>
    <t>2023-07-28</t>
  </si>
  <si>
    <t>821.98</t>
  </si>
  <si>
    <t>113.22</t>
  </si>
  <si>
    <t>2023-06-29 15:20:45</t>
  </si>
  <si>
    <t>菲律宾</t>
  </si>
  <si>
    <t>2023-06-28</t>
  </si>
  <si>
    <t>3562930</t>
  </si>
  <si>
    <t>曼谷瑞博朗得酒店</t>
  </si>
  <si>
    <t>NG YU JUI,LALLSINGH PARDEEP SINGH</t>
  </si>
  <si>
    <t>2023-07-26</t>
  </si>
  <si>
    <t>1950.08</t>
  </si>
  <si>
    <t>269.46</t>
  </si>
  <si>
    <t>2023-06-28 14:52:01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</si>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</sst>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8255</xdr:colOff>
      <xdr:row>6</xdr:row>
      <xdr:rowOff>38100</xdr:rowOff>
    </xdr:from>
    <xdr:to>
      <xdr:col>19</xdr:col>
      <xdr:colOff>38735</xdr:colOff>
      <xdr:row>34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2055" y="1135380"/>
          <a:ext cx="963168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45134</v>
      </c>
      <c r="G2" s="6">
        <v>45136</v>
      </c>
      <c r="H2" s="4">
        <v>1</v>
      </c>
      <c r="I2" s="4">
        <v>2</v>
      </c>
      <c r="J2" s="4">
        <v>2</v>
      </c>
      <c r="K2" s="4" t="s">
        <v>30</v>
      </c>
      <c r="L2" s="4">
        <v>582</v>
      </c>
      <c r="M2" s="4">
        <v>582</v>
      </c>
      <c r="N2" s="4" t="s">
        <v>31</v>
      </c>
      <c r="O2" s="4" t="s">
        <v>32</v>
      </c>
      <c r="P2" s="4" t="s">
        <v>33</v>
      </c>
      <c r="Q2" s="4">
        <v>0</v>
      </c>
      <c r="R2" s="7">
        <v>45083.0000115741</v>
      </c>
      <c r="S2" s="6">
        <v>45139</v>
      </c>
      <c r="T2" s="4" t="s">
        <v>34</v>
      </c>
      <c r="U2" s="4">
        <v>582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45133</v>
      </c>
      <c r="G3" s="6">
        <v>45136</v>
      </c>
      <c r="H3" s="4">
        <v>2</v>
      </c>
      <c r="I3" s="4">
        <v>3</v>
      </c>
      <c r="J3" s="4">
        <v>6</v>
      </c>
      <c r="K3" s="4" t="s">
        <v>30</v>
      </c>
      <c r="L3" s="4">
        <v>269.46</v>
      </c>
      <c r="M3" s="4">
        <v>269.46</v>
      </c>
      <c r="N3" s="4" t="s">
        <v>40</v>
      </c>
      <c r="O3" s="4" t="s">
        <v>32</v>
      </c>
      <c r="P3" s="4" t="s">
        <v>33</v>
      </c>
      <c r="Q3" s="4">
        <v>0</v>
      </c>
      <c r="R3" s="7">
        <v>45105.0000115741</v>
      </c>
      <c r="S3" s="6">
        <v>45139</v>
      </c>
      <c r="T3" s="4" t="s">
        <v>34</v>
      </c>
      <c r="U3" s="4">
        <v>269.46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45135</v>
      </c>
      <c r="G4" s="6">
        <v>45136</v>
      </c>
      <c r="H4" s="4">
        <v>3</v>
      </c>
      <c r="I4" s="4">
        <v>1</v>
      </c>
      <c r="J4" s="4">
        <v>3</v>
      </c>
      <c r="K4" s="4" t="s">
        <v>30</v>
      </c>
      <c r="L4" s="4">
        <v>113.22</v>
      </c>
      <c r="M4" s="4">
        <v>113.22</v>
      </c>
      <c r="N4" s="4" t="s">
        <v>46</v>
      </c>
      <c r="O4" s="4" t="s">
        <v>32</v>
      </c>
      <c r="P4" s="4" t="s">
        <v>33</v>
      </c>
      <c r="Q4" s="4">
        <v>0</v>
      </c>
      <c r="R4" s="7">
        <v>45106</v>
      </c>
      <c r="S4" s="6">
        <v>45139</v>
      </c>
      <c r="T4" s="4" t="s">
        <v>34</v>
      </c>
      <c r="U4" s="4">
        <v>113.22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45132</v>
      </c>
      <c r="G5" s="6">
        <v>45136</v>
      </c>
      <c r="H5" s="4">
        <v>1</v>
      </c>
      <c r="I5" s="4">
        <v>4</v>
      </c>
      <c r="J5" s="4">
        <v>4</v>
      </c>
      <c r="K5" s="4" t="s">
        <v>30</v>
      </c>
      <c r="L5" s="4">
        <v>777.96</v>
      </c>
      <c r="M5" s="4">
        <v>777.96</v>
      </c>
      <c r="N5" s="4" t="s">
        <v>52</v>
      </c>
      <c r="O5" s="4" t="s">
        <v>32</v>
      </c>
      <c r="P5" s="4" t="s">
        <v>33</v>
      </c>
      <c r="Q5" s="4">
        <v>0</v>
      </c>
      <c r="R5" s="7">
        <v>45108.0000115741</v>
      </c>
      <c r="S5" s="6">
        <v>45139</v>
      </c>
      <c r="T5" s="4" t="s">
        <v>34</v>
      </c>
      <c r="U5" s="4">
        <v>777.96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C13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999224615048317</v>
      </c>
      <c r="B2" s="6">
        <v>45134</v>
      </c>
      <c r="C2" s="6">
        <v>45136</v>
      </c>
      <c r="D2" s="4">
        <v>582</v>
      </c>
      <c r="E2" s="4">
        <v>582</v>
      </c>
      <c r="F2" s="4">
        <v>3467814</v>
      </c>
      <c r="G2" s="4">
        <f>D2-E2</f>
        <v>0</v>
      </c>
      <c r="H2" s="4" t="str">
        <f>$H$1&amp;F2</f>
        <v>,3467814</v>
      </c>
      <c r="I2" s="4" t="e">
        <f>VLOOKUP(A2,HOP!A:U,21,0)</f>
        <v>#N/A</v>
      </c>
    </row>
    <row r="3" s="4" customFormat="1" spans="1:9">
      <c r="A3" s="5">
        <v>999225005945944</v>
      </c>
      <c r="B3" s="6">
        <v>45133</v>
      </c>
      <c r="C3" s="6">
        <v>45136</v>
      </c>
      <c r="D3" s="4">
        <v>269.46</v>
      </c>
      <c r="E3" s="4" t="str">
        <f>VLOOKUP(A3,HOP!A:L,12,0)</f>
        <v>269.46</v>
      </c>
      <c r="F3" s="4" t="str">
        <f>VLOOKUP(A3,HOP!A:C,3,0)</f>
        <v>3562930</v>
      </c>
      <c r="G3" s="4">
        <f>D3-E3</f>
        <v>0</v>
      </c>
      <c r="H3" s="4" t="str">
        <f>$H$1&amp;F3</f>
        <v>,3562930</v>
      </c>
      <c r="I3" s="4" t="str">
        <f>VLOOKUP(A3,HOP!A:U,21,0)</f>
        <v>直采</v>
      </c>
    </row>
    <row r="4" s="4" customFormat="1" spans="1:9">
      <c r="A4" s="5">
        <v>999225023365417</v>
      </c>
      <c r="B4" s="6">
        <v>45135</v>
      </c>
      <c r="C4" s="6">
        <v>45136</v>
      </c>
      <c r="D4" s="4">
        <v>113.22</v>
      </c>
      <c r="E4" s="4" t="str">
        <f>VLOOKUP(A4,HOP!A:L,12,0)</f>
        <v>113.22</v>
      </c>
      <c r="F4" s="4" t="str">
        <f>VLOOKUP(A4,HOP!A:C,3,0)</f>
        <v>3567580</v>
      </c>
      <c r="G4" s="4">
        <f>D4-E4</f>
        <v>0</v>
      </c>
      <c r="H4" s="4" t="str">
        <f>$H$1&amp;F4</f>
        <v>,3567580</v>
      </c>
      <c r="I4" s="4" t="str">
        <f>VLOOKUP(A4,HOP!A:U,21,0)</f>
        <v>直采</v>
      </c>
    </row>
    <row r="5" s="4" customFormat="1" spans="1:9">
      <c r="A5" s="5">
        <v>25055495084</v>
      </c>
      <c r="B5" s="6">
        <v>45132</v>
      </c>
      <c r="C5" s="6">
        <v>45136</v>
      </c>
      <c r="D5" s="4">
        <v>777.96</v>
      </c>
      <c r="E5" s="4" t="str">
        <f>VLOOKUP(A5,HOP!A:L,12,0)</f>
        <v>777.96</v>
      </c>
      <c r="F5" s="4" t="str">
        <f>VLOOKUP(A5,HOP!A:C,3,0)</f>
        <v>3575899</v>
      </c>
      <c r="G5" s="4">
        <f>D5-E5</f>
        <v>0</v>
      </c>
      <c r="H5" s="4" t="str">
        <f>$H$1&amp;F5</f>
        <v>,3575899</v>
      </c>
      <c r="I5" s="4" t="str">
        <f>VLOOKUP(A5,HOP!A:U,21,0)</f>
        <v>直采</v>
      </c>
    </row>
    <row r="7" spans="4:4">
      <c r="D7" s="4">
        <f>SUM(D2:D6)</f>
        <v>1742.64</v>
      </c>
    </row>
    <row r="8" spans="4:4">
      <c r="D8" s="4" t="s">
        <v>56</v>
      </c>
    </row>
    <row r="11" spans="1:3">
      <c r="A11" s="4" t="s">
        <v>57</v>
      </c>
      <c r="B11" s="4">
        <v>1742.64</v>
      </c>
      <c r="C11" s="4">
        <v>13591.18</v>
      </c>
    </row>
    <row r="12" spans="1:1">
      <c r="A12" s="4" t="s">
        <v>58</v>
      </c>
    </row>
    <row r="13" spans="1:1">
      <c r="A13" s="4" t="s">
        <v>59</v>
      </c>
    </row>
  </sheetData>
  <autoFilter ref="A1:X5">
    <extLst/>
  </autoFilter>
  <conditionalFormatting sqref="A1:A13 A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25055495084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999225023365417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84</v>
      </c>
      <c r="H3" s="1" t="s">
        <v>85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104</v>
      </c>
      <c r="S3" s="1" t="s">
        <v>93</v>
      </c>
      <c r="T3" s="1" t="s">
        <v>94</v>
      </c>
      <c r="U3" s="1" t="s">
        <v>95</v>
      </c>
      <c r="V3" s="1" t="s">
        <v>105</v>
      </c>
    </row>
    <row r="4" s="1" customFormat="1" spans="1:22">
      <c r="A4" s="3">
        <v>999225005945944</v>
      </c>
      <c r="B4" s="1" t="s">
        <v>106</v>
      </c>
      <c r="C4" s="1" t="s">
        <v>107</v>
      </c>
      <c r="D4" s="1" t="s">
        <v>108</v>
      </c>
      <c r="E4" s="1" t="s">
        <v>109</v>
      </c>
      <c r="F4" s="1" t="s">
        <v>110</v>
      </c>
      <c r="G4" s="1" t="s">
        <v>84</v>
      </c>
      <c r="H4" s="1" t="s">
        <v>85</v>
      </c>
      <c r="I4" s="1" t="s">
        <v>111</v>
      </c>
      <c r="J4" s="1" t="s">
        <v>30</v>
      </c>
      <c r="K4" s="1" t="s">
        <v>112</v>
      </c>
      <c r="L4" s="1" t="s">
        <v>112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113</v>
      </c>
      <c r="S4" s="1" t="s">
        <v>93</v>
      </c>
      <c r="T4" s="1" t="s">
        <v>94</v>
      </c>
      <c r="U4" s="1" t="s">
        <v>95</v>
      </c>
      <c r="V4" s="1" t="s">
        <v>114</v>
      </c>
    </row>
    <row r="5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2023-08-01T01:29:23Z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