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对账!$1:$21</definedName>
  </definedNames>
  <calcPr calcId="144525"/>
</workbook>
</file>

<file path=xl/sharedStrings.xml><?xml version="1.0" encoding="utf-8"?>
<sst xmlns="http://schemas.openxmlformats.org/spreadsheetml/2006/main" count="500" uniqueCount="203">
  <si>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</si>
  <si>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</si>
  <si>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</si>
  <si>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</si>
  <si>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</si>
  <si>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</si>
  <si>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</si>
  <si>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</si>
  <si>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</si>
  <si>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</si>
  <si>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</si>
  <si>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</si>
  <si>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</si>
  <si>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</si>
  <si>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</si>
  <si>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</si>
  <si>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</si>
  <si>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</si>
  <si>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</si>
  <si>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</si>
  <si>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</si>
  <si>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</si>
  <si>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</si>
  <si>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</si>
  <si>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</si>
  <si>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999224277166828	</t>
  </si>
  <si>
    <t>Ctrip</t>
  </si>
  <si>
    <t>正常</t>
  </si>
  <si>
    <t>[香港]香港九龙酒店(The Kowloon Hotel)(9826444)</t>
  </si>
  <si>
    <t>高级房(至少提前5天预订)(至少连住2晚及以上)&lt;双人入住&gt;&lt;内宾&gt;&lt;无早&gt;</t>
  </si>
  <si>
    <t>CNY</t>
  </si>
  <si>
    <t>Chen/Wen Ying</t>
  </si>
  <si>
    <t>CA363230805CNY</t>
  </si>
  <si>
    <t>未提现</t>
  </si>
  <si>
    <t>携程开票</t>
  </si>
  <si>
    <t xml:space="preserve">3391208	</t>
  </si>
  <si>
    <t xml:space="preserve">	</t>
  </si>
  <si>
    <t xml:space="preserve">24794334768	</t>
  </si>
  <si>
    <t>[香港]历山酒店(Hotel Alexandra)(105646626)</t>
  </si>
  <si>
    <t>方块客房 (城市景观)(至少提前5天预订)(至少连住2晚及以上)&lt;双人入住&gt;&lt;内宾&gt;&lt;无早&gt;</t>
  </si>
  <si>
    <t>XIAO/LEHUI,Zhu/Yingying</t>
  </si>
  <si>
    <t xml:space="preserve">3509424	</t>
  </si>
  <si>
    <t xml:space="preserve">167168	</t>
  </si>
  <si>
    <t xml:space="preserve">999224889567055	</t>
  </si>
  <si>
    <t>[香港]香港都会海逸酒店(Harbour Plaza Metropolis)(5347164)</t>
  </si>
  <si>
    <t>高级房(至少提前7天预订)(连住3晚及以上)&lt;双人入住&gt;&lt;内宾&gt;&lt;无早&gt;</t>
  </si>
  <si>
    <t>Li/Li</t>
  </si>
  <si>
    <t xml:space="preserve">3534743	</t>
  </si>
  <si>
    <t xml:space="preserve">999225006048643	</t>
  </si>
  <si>
    <t>[梅州]梅州白天鹅迎宾馆(100697959)</t>
  </si>
  <si>
    <t>商务江景双床房&lt;特惠专享&gt;&lt;双人入住&gt;&lt;双早&gt;&lt;日历房套餐高价值&gt;&lt;新酒店礼盒&gt;</t>
  </si>
  <si>
    <t>胡玉新</t>
  </si>
  <si>
    <t xml:space="preserve">999225049794409	</t>
  </si>
  <si>
    <t>[香港]香港九龙海逸君绰酒店(Harbour Grand Kowloon)(17095949)</t>
  </si>
  <si>
    <t>高级客房(至少连住2晚及以上)&lt;特惠&gt;&lt;双人入住&gt;&lt;内宾&gt;&lt;无早&gt;</t>
  </si>
  <si>
    <t>HUANG/DONGYING,ZENG/ZHIYUAN,LIu/LILI,HUNG/DONGJIE</t>
  </si>
  <si>
    <t xml:space="preserve">3575453	</t>
  </si>
  <si>
    <t xml:space="preserve">999225237360590	</t>
  </si>
  <si>
    <t>豪华房(至少提前5天预订)(至少连住2晚及以上)&lt;双人入住&gt;&lt;内宾&gt;&lt;无早&gt;</t>
  </si>
  <si>
    <t>TIAN/CUI</t>
  </si>
  <si>
    <t xml:space="preserve">3616298	</t>
  </si>
  <si>
    <t xml:space="preserve">25243746314	</t>
  </si>
  <si>
    <t>ZUO/HAIRONG,PEI/YELING</t>
  </si>
  <si>
    <t xml:space="preserve">3618047	</t>
  </si>
  <si>
    <t xml:space="preserve">999225248822748	</t>
  </si>
  <si>
    <t>LIN/MANZI</t>
  </si>
  <si>
    <t xml:space="preserve">3618820	</t>
  </si>
  <si>
    <t xml:space="preserve">999225257214864	</t>
  </si>
  <si>
    <t>REN/YANZHI</t>
  </si>
  <si>
    <t xml:space="preserve">3621112	</t>
  </si>
  <si>
    <t xml:space="preserve">999225263067992	</t>
  </si>
  <si>
    <t>ZHANG/JIE</t>
  </si>
  <si>
    <t xml:space="preserve">3621726	</t>
  </si>
  <si>
    <t xml:space="preserve">999225273023147	</t>
  </si>
  <si>
    <t>SUN/CHUNLEI</t>
  </si>
  <si>
    <t xml:space="preserve">3624606	</t>
  </si>
  <si>
    <t xml:space="preserve">999225318383275	</t>
  </si>
  <si>
    <t>商务江景大床房&lt;超值特惠&gt;&lt;双人入住&gt;&lt;日历房套餐高价值&gt;&lt;单早&gt;&lt;新酒店礼盒&gt;</t>
  </si>
  <si>
    <t>李家琪,莫静君,张利利</t>
  </si>
  <si>
    <t xml:space="preserve">999225419786387	</t>
  </si>
  <si>
    <t>[梅州]梅州麓湖山酒店(67856423)</t>
  </si>
  <si>
    <t>豪华双床房&lt;双人入住&gt;&lt;升级特惠&gt;&lt;双早&gt;</t>
  </si>
  <si>
    <t>朱锦华,李秋玲,李丽霞</t>
  </si>
  <si>
    <t xml:space="preserve">999225446246477	</t>
  </si>
  <si>
    <t>[梅州]梅州昌盛豪生大酒店(45834822)</t>
  </si>
  <si>
    <t>柚见汝——非遗大床房&lt;超值特惠&gt;&lt;双人入住&gt;&lt;双早&gt;</t>
  </si>
  <si>
    <t>郭拥军</t>
  </si>
  <si>
    <t xml:space="preserve">999225468858187	</t>
  </si>
  <si>
    <t>柚见好——非遗双床房&lt;超值特惠&gt;&lt;双人入住&gt;&lt;双早&gt;</t>
  </si>
  <si>
    <t>刘平</t>
  </si>
  <si>
    <t xml:space="preserve">999225470416722	</t>
  </si>
  <si>
    <t>廖国伟</t>
  </si>
  <si>
    <t xml:space="preserve">999225471049078	</t>
  </si>
  <si>
    <t>刘欢</t>
  </si>
  <si>
    <t xml:space="preserve">999225153056997	</t>
  </si>
  <si>
    <t>退单</t>
  </si>
  <si>
    <t>WANG/LIUQIN,PAN/ZHENGYE,WANG/ZIQING,PAN/XIAOFU</t>
  </si>
  <si>
    <t xml:space="preserve">3600031	</t>
  </si>
  <si>
    <t>，</t>
  </si>
  <si>
    <t>999225006048643</t>
  </si>
  <si>
    <t>202306281455080025</t>
  </si>
  <si>
    <t>999225318383275</t>
  </si>
  <si>
    <t>202307141059110068</t>
  </si>
  <si>
    <t>999225419786387</t>
  </si>
  <si>
    <t>202307182204320076</t>
  </si>
  <si>
    <t>999225446246477</t>
  </si>
  <si>
    <t>202307192240590071</t>
  </si>
  <si>
    <t>999225468858187</t>
  </si>
  <si>
    <t>202307201901580071</t>
  </si>
  <si>
    <t>999225470416722</t>
  </si>
  <si>
    <t>202307202044220020</t>
  </si>
  <si>
    <t>999225471049078</t>
  </si>
  <si>
    <t>202307202124330071</t>
  </si>
  <si>
    <t>999225153056997</t>
  </si>
  <si>
    <t>直连</t>
  </si>
  <si>
    <t>3600031+999225153056997此单多收10860元退回</t>
  </si>
  <si>
    <t>A230805103742481</t>
  </si>
  <si>
    <t>A230805104022228</t>
  </si>
  <si>
    <t>房集：i230805102651 6940.75元</t>
  </si>
  <si>
    <t xml:space="preserve">CNY / HKD 当前参考汇率: 1.086760367
</t>
  </si>
  <si>
    <t>总计：33743.75 CNY/
36671.37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</si>
  <si>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</si>
  <si>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</si>
  <si>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</si>
  <si>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</si>
  <si>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</si>
  <si>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</si>
  <si>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</si>
  <si>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</si>
  <si>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</si>
  <si>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</si>
  <si>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</si>
  <si>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</si>
  <si>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</si>
  <si>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</si>
  <si>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</si>
  <si>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</si>
  <si>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</si>
  <si>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</si>
  <si>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</si>
  <si>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2023-05-18</t>
  </si>
  <si>
    <t>3391208</t>
  </si>
  <si>
    <t>香港九龙酒店</t>
  </si>
  <si>
    <t>Chen Wen Ying</t>
  </si>
  <si>
    <t>2023-07-19</t>
  </si>
  <si>
    <t>2023-07-21</t>
  </si>
  <si>
    <t>退房日周结</t>
  </si>
  <si>
    <t>1664.00</t>
  </si>
  <si>
    <t>RMB</t>
  </si>
  <si>
    <t>0</t>
  </si>
  <si>
    <t>0.00</t>
  </si>
  <si>
    <t>携程国内直连(DD)</t>
  </si>
  <si>
    <t>01.011249</t>
  </si>
  <si>
    <t>2023-07-04 15:50:58</t>
  </si>
  <si>
    <t>否</t>
  </si>
  <si>
    <t>汇智国际旅游发展有限公司</t>
  </si>
  <si>
    <t>直采</t>
  </si>
  <si>
    <t>中国</t>
  </si>
  <si>
    <t>2023-06-15</t>
  </si>
  <si>
    <t>3509424</t>
  </si>
  <si>
    <t>历山酒店</t>
  </si>
  <si>
    <t>XIAO LEHUI,Zhu Yingying</t>
  </si>
  <si>
    <t>1540.00</t>
  </si>
  <si>
    <t>2023-07-12 15:18:40</t>
  </si>
  <si>
    <t>2023-06-21</t>
  </si>
  <si>
    <t>3534743</t>
  </si>
  <si>
    <t>香港都会海逸酒店</t>
  </si>
  <si>
    <t>Li Li</t>
  </si>
  <si>
    <t>2023-07-18</t>
  </si>
  <si>
    <t>2682.00</t>
  </si>
  <si>
    <t>2023-06-25 17:32:37</t>
  </si>
  <si>
    <t>2023-06-30</t>
  </si>
  <si>
    <t>3575453</t>
  </si>
  <si>
    <t>香港九龙海逸君绰酒店</t>
  </si>
  <si>
    <t>HUANG DONGYING,ZENG ZHIYUAN,LIu LILI,HUNG DONGJIE</t>
  </si>
  <si>
    <t>8613.00</t>
  </si>
  <si>
    <t>2023-07-05 11:32:27</t>
  </si>
  <si>
    <t>2023-07-10</t>
  </si>
  <si>
    <t>3616298</t>
  </si>
  <si>
    <t>TIAN CUI</t>
  </si>
  <si>
    <t>2023-07-17</t>
  </si>
  <si>
    <t>3992.00</t>
  </si>
  <si>
    <t>2023-07-10 17:31:12</t>
  </si>
  <si>
    <t>3618047</t>
  </si>
  <si>
    <t>ZUO HAIRONG,PEI YELING</t>
  </si>
  <si>
    <t>5988.00</t>
  </si>
  <si>
    <t>2023-07-12 10:29:10</t>
  </si>
  <si>
    <t>2023-07-11</t>
  </si>
  <si>
    <t>3618820</t>
  </si>
  <si>
    <t>LIN MANZI</t>
  </si>
  <si>
    <t>2934.00</t>
  </si>
  <si>
    <t>2023-07-11 10:59:30</t>
  </si>
  <si>
    <t>3621112</t>
  </si>
  <si>
    <t>REN YANZHI</t>
  </si>
  <si>
    <t>3576.00</t>
  </si>
  <si>
    <t>2023-07-12 11:29:34</t>
  </si>
  <si>
    <t>3621726</t>
  </si>
  <si>
    <t>ZHANG JIE</t>
  </si>
  <si>
    <t>2023-07-12 15:53:53</t>
  </si>
  <si>
    <t>2023-07-12</t>
  </si>
  <si>
    <t>3624606</t>
  </si>
  <si>
    <t>SUN CHUNLEI</t>
  </si>
  <si>
    <t>2023-07-12 17:04:26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</si>
</sst>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15</xdr:col>
      <xdr:colOff>409575</xdr:colOff>
      <xdr:row>64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1287125" cy="524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45126</v>
      </c>
      <c r="G2" s="6">
        <v>45128</v>
      </c>
      <c r="H2" s="4">
        <v>1</v>
      </c>
      <c r="I2" s="4">
        <v>2</v>
      </c>
      <c r="J2" s="4">
        <v>2</v>
      </c>
      <c r="K2" s="4" t="s">
        <v>30</v>
      </c>
      <c r="L2" s="4">
        <v>1664</v>
      </c>
      <c r="M2" s="4">
        <v>1664</v>
      </c>
      <c r="N2" s="4" t="s">
        <v>31</v>
      </c>
      <c r="O2" s="4" t="s">
        <v>32</v>
      </c>
      <c r="P2" s="4" t="s">
        <v>33</v>
      </c>
      <c r="Q2" s="4">
        <v>0</v>
      </c>
      <c r="R2" s="8">
        <v>45064</v>
      </c>
      <c r="S2" s="6">
        <v>45143</v>
      </c>
      <c r="T2" s="4" t="s">
        <v>34</v>
      </c>
      <c r="U2" s="4">
        <v>1664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45126</v>
      </c>
      <c r="G3" s="6">
        <v>45128</v>
      </c>
      <c r="H3" s="4">
        <v>1</v>
      </c>
      <c r="I3" s="4">
        <v>2</v>
      </c>
      <c r="J3" s="4">
        <v>2</v>
      </c>
      <c r="K3" s="4" t="s">
        <v>30</v>
      </c>
      <c r="L3" s="4">
        <v>1540</v>
      </c>
      <c r="M3" s="4">
        <v>1540</v>
      </c>
      <c r="N3" s="4" t="s">
        <v>40</v>
      </c>
      <c r="O3" s="4" t="s">
        <v>32</v>
      </c>
      <c r="P3" s="4" t="s">
        <v>33</v>
      </c>
      <c r="Q3" s="4">
        <v>0</v>
      </c>
      <c r="R3" s="8">
        <v>45092.0000115741</v>
      </c>
      <c r="S3" s="6">
        <v>45143</v>
      </c>
      <c r="T3" s="4" t="s">
        <v>34</v>
      </c>
      <c r="U3" s="4">
        <v>1540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45125</v>
      </c>
      <c r="G4" s="6">
        <v>45128</v>
      </c>
      <c r="H4" s="4">
        <v>1</v>
      </c>
      <c r="I4" s="4">
        <v>3</v>
      </c>
      <c r="J4" s="4">
        <v>3</v>
      </c>
      <c r="K4" s="4" t="s">
        <v>30</v>
      </c>
      <c r="L4" s="4">
        <v>2682</v>
      </c>
      <c r="M4" s="4">
        <v>2682</v>
      </c>
      <c r="N4" s="4" t="s">
        <v>46</v>
      </c>
      <c r="O4" s="4" t="s">
        <v>32</v>
      </c>
      <c r="P4" s="4" t="s">
        <v>33</v>
      </c>
      <c r="Q4" s="4">
        <v>0</v>
      </c>
      <c r="R4" s="8">
        <v>45098.0000115741</v>
      </c>
      <c r="S4" s="6">
        <v>45143</v>
      </c>
      <c r="T4" s="4" t="s">
        <v>34</v>
      </c>
      <c r="U4" s="4">
        <v>2682</v>
      </c>
      <c r="V4" s="4">
        <v>0</v>
      </c>
      <c r="W4" s="4">
        <v>0</v>
      </c>
      <c r="X4" s="4" t="s">
        <v>47</v>
      </c>
      <c r="Y4" s="4" t="s">
        <v>36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45124</v>
      </c>
      <c r="G5" s="6">
        <v>45128</v>
      </c>
      <c r="H5" s="4">
        <v>1</v>
      </c>
      <c r="I5" s="4">
        <v>4</v>
      </c>
      <c r="J5" s="4">
        <v>4</v>
      </c>
      <c r="K5" s="4" t="s">
        <v>30</v>
      </c>
      <c r="L5" s="4">
        <v>1288</v>
      </c>
      <c r="M5" s="4">
        <v>1288</v>
      </c>
      <c r="N5" s="4" t="s">
        <v>51</v>
      </c>
      <c r="O5" s="4" t="s">
        <v>32</v>
      </c>
      <c r="P5" s="4" t="s">
        <v>33</v>
      </c>
      <c r="Q5" s="4">
        <v>0</v>
      </c>
      <c r="R5" s="8">
        <v>45105</v>
      </c>
      <c r="S5" s="6">
        <v>45143</v>
      </c>
      <c r="T5" s="4" t="s">
        <v>34</v>
      </c>
      <c r="U5" s="4">
        <v>1288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45125</v>
      </c>
      <c r="G6" s="6">
        <v>45128</v>
      </c>
      <c r="H6" s="4">
        <v>3</v>
      </c>
      <c r="I6" s="4">
        <v>3</v>
      </c>
      <c r="J6" s="4">
        <v>9</v>
      </c>
      <c r="K6" s="4" t="s">
        <v>30</v>
      </c>
      <c r="L6" s="4">
        <v>8613</v>
      </c>
      <c r="M6" s="4">
        <v>8613</v>
      </c>
      <c r="N6" s="4" t="s">
        <v>55</v>
      </c>
      <c r="O6" s="4" t="s">
        <v>32</v>
      </c>
      <c r="P6" s="4" t="s">
        <v>33</v>
      </c>
      <c r="Q6" s="4">
        <v>0</v>
      </c>
      <c r="R6" s="8">
        <v>45107</v>
      </c>
      <c r="S6" s="6">
        <v>45143</v>
      </c>
      <c r="T6" s="4" t="s">
        <v>34</v>
      </c>
      <c r="U6" s="4">
        <v>8613</v>
      </c>
      <c r="V6" s="4">
        <v>0</v>
      </c>
      <c r="W6" s="4">
        <v>0</v>
      </c>
      <c r="X6" s="4" t="s">
        <v>56</v>
      </c>
      <c r="Y6" s="4" t="s">
        <v>36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28</v>
      </c>
      <c r="E7" s="4" t="s">
        <v>58</v>
      </c>
      <c r="F7" s="6">
        <v>45124</v>
      </c>
      <c r="G7" s="6">
        <v>45128</v>
      </c>
      <c r="H7" s="4">
        <v>1</v>
      </c>
      <c r="I7" s="4">
        <v>4</v>
      </c>
      <c r="J7" s="4">
        <v>4</v>
      </c>
      <c r="K7" s="4" t="s">
        <v>30</v>
      </c>
      <c r="L7" s="4">
        <v>3992</v>
      </c>
      <c r="M7" s="4">
        <v>3992</v>
      </c>
      <c r="N7" s="4" t="s">
        <v>59</v>
      </c>
      <c r="O7" s="4" t="s">
        <v>32</v>
      </c>
      <c r="P7" s="4" t="s">
        <v>33</v>
      </c>
      <c r="Q7" s="4">
        <v>0</v>
      </c>
      <c r="R7" s="8">
        <v>45117</v>
      </c>
      <c r="S7" s="6">
        <v>45143</v>
      </c>
      <c r="T7" s="4" t="s">
        <v>34</v>
      </c>
      <c r="U7" s="4">
        <v>3992</v>
      </c>
      <c r="V7" s="4">
        <v>0</v>
      </c>
      <c r="W7" s="4">
        <v>0</v>
      </c>
      <c r="X7" s="4" t="s">
        <v>60</v>
      </c>
      <c r="Y7" s="4" t="s">
        <v>36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28</v>
      </c>
      <c r="E8" s="4" t="s">
        <v>58</v>
      </c>
      <c r="F8" s="6">
        <v>45125</v>
      </c>
      <c r="G8" s="6">
        <v>45128</v>
      </c>
      <c r="H8" s="4">
        <v>2</v>
      </c>
      <c r="I8" s="4">
        <v>3</v>
      </c>
      <c r="J8" s="4">
        <v>6</v>
      </c>
      <c r="K8" s="4" t="s">
        <v>30</v>
      </c>
      <c r="L8" s="4">
        <v>5988</v>
      </c>
      <c r="M8" s="4">
        <v>5988</v>
      </c>
      <c r="N8" s="4" t="s">
        <v>62</v>
      </c>
      <c r="O8" s="4" t="s">
        <v>32</v>
      </c>
      <c r="P8" s="4" t="s">
        <v>33</v>
      </c>
      <c r="Q8" s="4">
        <v>0</v>
      </c>
      <c r="R8" s="8">
        <v>45117.0000115741</v>
      </c>
      <c r="S8" s="6">
        <v>45143</v>
      </c>
      <c r="T8" s="4" t="s">
        <v>34</v>
      </c>
      <c r="U8" s="4">
        <v>5988</v>
      </c>
      <c r="V8" s="4">
        <v>0</v>
      </c>
      <c r="W8" s="4">
        <v>0</v>
      </c>
      <c r="X8" s="4" t="s">
        <v>63</v>
      </c>
      <c r="Y8" s="4" t="s">
        <v>36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53</v>
      </c>
      <c r="E9" s="4" t="s">
        <v>54</v>
      </c>
      <c r="F9" s="6">
        <v>45125</v>
      </c>
      <c r="G9" s="6">
        <v>45128</v>
      </c>
      <c r="H9" s="4">
        <v>1</v>
      </c>
      <c r="I9" s="4">
        <v>3</v>
      </c>
      <c r="J9" s="4">
        <v>3</v>
      </c>
      <c r="K9" s="4" t="s">
        <v>30</v>
      </c>
      <c r="L9" s="4">
        <v>2934</v>
      </c>
      <c r="M9" s="4">
        <v>2934</v>
      </c>
      <c r="N9" s="4" t="s">
        <v>65</v>
      </c>
      <c r="O9" s="4" t="s">
        <v>32</v>
      </c>
      <c r="P9" s="4" t="s">
        <v>33</v>
      </c>
      <c r="Q9" s="4">
        <v>0</v>
      </c>
      <c r="R9" s="8">
        <v>45118</v>
      </c>
      <c r="S9" s="6">
        <v>45143</v>
      </c>
      <c r="T9" s="4" t="s">
        <v>34</v>
      </c>
      <c r="U9" s="4">
        <v>2934</v>
      </c>
      <c r="V9" s="4">
        <v>0</v>
      </c>
      <c r="W9" s="4">
        <v>0</v>
      </c>
      <c r="X9" s="4" t="s">
        <v>66</v>
      </c>
      <c r="Y9" s="4" t="s">
        <v>36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45124</v>
      </c>
      <c r="G10" s="6">
        <v>45128</v>
      </c>
      <c r="H10" s="4">
        <v>1</v>
      </c>
      <c r="I10" s="4">
        <v>4</v>
      </c>
      <c r="J10" s="4">
        <v>4</v>
      </c>
      <c r="K10" s="4" t="s">
        <v>30</v>
      </c>
      <c r="L10" s="4">
        <v>3576</v>
      </c>
      <c r="M10" s="4">
        <v>3576</v>
      </c>
      <c r="N10" s="4" t="s">
        <v>68</v>
      </c>
      <c r="O10" s="4" t="s">
        <v>32</v>
      </c>
      <c r="P10" s="4" t="s">
        <v>33</v>
      </c>
      <c r="Q10" s="4">
        <v>0</v>
      </c>
      <c r="R10" s="8">
        <v>45118</v>
      </c>
      <c r="S10" s="6">
        <v>45143</v>
      </c>
      <c r="T10" s="4" t="s">
        <v>34</v>
      </c>
      <c r="U10" s="4">
        <v>3576</v>
      </c>
      <c r="V10" s="4">
        <v>0</v>
      </c>
      <c r="W10" s="4">
        <v>0</v>
      </c>
      <c r="X10" s="4" t="s">
        <v>69</v>
      </c>
      <c r="Y10" s="4" t="s">
        <v>36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28</v>
      </c>
      <c r="E11" s="4" t="s">
        <v>58</v>
      </c>
      <c r="F11" s="6">
        <v>45124</v>
      </c>
      <c r="G11" s="6">
        <v>45128</v>
      </c>
      <c r="H11" s="4">
        <v>1</v>
      </c>
      <c r="I11" s="4">
        <v>4</v>
      </c>
      <c r="J11" s="4">
        <v>4</v>
      </c>
      <c r="K11" s="4" t="s">
        <v>30</v>
      </c>
      <c r="L11" s="4">
        <v>3992</v>
      </c>
      <c r="M11" s="4">
        <v>3992</v>
      </c>
      <c r="N11" s="4" t="s">
        <v>71</v>
      </c>
      <c r="O11" s="4" t="s">
        <v>32</v>
      </c>
      <c r="P11" s="4" t="s">
        <v>33</v>
      </c>
      <c r="Q11" s="4">
        <v>0</v>
      </c>
      <c r="R11" s="8">
        <v>45118.0000115741</v>
      </c>
      <c r="S11" s="6">
        <v>45143</v>
      </c>
      <c r="T11" s="4" t="s">
        <v>34</v>
      </c>
      <c r="U11" s="4">
        <v>3992</v>
      </c>
      <c r="V11" s="4">
        <v>0</v>
      </c>
      <c r="W11" s="4">
        <v>0</v>
      </c>
      <c r="X11" s="4" t="s">
        <v>72</v>
      </c>
      <c r="Y11" s="4" t="s">
        <v>36</v>
      </c>
    </row>
    <row r="12" s="4" customFormat="1" spans="1:25">
      <c r="A12" s="4" t="s">
        <v>73</v>
      </c>
      <c r="B12" s="4" t="s">
        <v>26</v>
      </c>
      <c r="C12" s="4" t="s">
        <v>27</v>
      </c>
      <c r="D12" s="4" t="s">
        <v>28</v>
      </c>
      <c r="E12" s="4" t="s">
        <v>29</v>
      </c>
      <c r="F12" s="6">
        <v>45125</v>
      </c>
      <c r="G12" s="6">
        <v>45128</v>
      </c>
      <c r="H12" s="4">
        <v>1</v>
      </c>
      <c r="I12" s="4">
        <v>3</v>
      </c>
      <c r="J12" s="4">
        <v>3</v>
      </c>
      <c r="K12" s="4" t="s">
        <v>30</v>
      </c>
      <c r="L12" s="4">
        <v>2682</v>
      </c>
      <c r="M12" s="4">
        <v>2682</v>
      </c>
      <c r="N12" s="4" t="s">
        <v>74</v>
      </c>
      <c r="O12" s="4" t="s">
        <v>32</v>
      </c>
      <c r="P12" s="4" t="s">
        <v>33</v>
      </c>
      <c r="Q12" s="4">
        <v>0</v>
      </c>
      <c r="R12" s="8">
        <v>45119</v>
      </c>
      <c r="S12" s="6">
        <v>45143</v>
      </c>
      <c r="T12" s="4" t="s">
        <v>34</v>
      </c>
      <c r="U12" s="4">
        <v>2682</v>
      </c>
      <c r="V12" s="4">
        <v>0</v>
      </c>
      <c r="W12" s="4">
        <v>0</v>
      </c>
      <c r="X12" s="4" t="s">
        <v>75</v>
      </c>
      <c r="Y12" s="4" t="s">
        <v>36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49</v>
      </c>
      <c r="E13" s="4" t="s">
        <v>77</v>
      </c>
      <c r="F13" s="6">
        <v>45125</v>
      </c>
      <c r="G13" s="6">
        <v>45128</v>
      </c>
      <c r="H13" s="4">
        <v>3</v>
      </c>
      <c r="I13" s="4">
        <v>3</v>
      </c>
      <c r="J13" s="4">
        <v>9</v>
      </c>
      <c r="K13" s="4" t="s">
        <v>30</v>
      </c>
      <c r="L13" s="4">
        <v>2646</v>
      </c>
      <c r="M13" s="4">
        <v>2646</v>
      </c>
      <c r="N13" s="4" t="s">
        <v>78</v>
      </c>
      <c r="O13" s="4" t="s">
        <v>32</v>
      </c>
      <c r="P13" s="4" t="s">
        <v>33</v>
      </c>
      <c r="Q13" s="4">
        <v>0</v>
      </c>
      <c r="R13" s="8">
        <v>45121.0000115741</v>
      </c>
      <c r="S13" s="6">
        <v>45143</v>
      </c>
      <c r="T13" s="4" t="s">
        <v>34</v>
      </c>
      <c r="U13" s="4">
        <v>2646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79</v>
      </c>
      <c r="B14" s="4" t="s">
        <v>26</v>
      </c>
      <c r="C14" s="4" t="s">
        <v>27</v>
      </c>
      <c r="D14" s="4" t="s">
        <v>80</v>
      </c>
      <c r="E14" s="4" t="s">
        <v>81</v>
      </c>
      <c r="F14" s="6">
        <v>45127</v>
      </c>
      <c r="G14" s="6">
        <v>45128</v>
      </c>
      <c r="H14" s="4">
        <v>3</v>
      </c>
      <c r="I14" s="4">
        <v>1</v>
      </c>
      <c r="J14" s="4">
        <v>3</v>
      </c>
      <c r="K14" s="4" t="s">
        <v>30</v>
      </c>
      <c r="L14" s="4">
        <v>1158.75</v>
      </c>
      <c r="M14" s="4">
        <v>1158.75</v>
      </c>
      <c r="N14" s="4" t="s">
        <v>82</v>
      </c>
      <c r="O14" s="4" t="s">
        <v>32</v>
      </c>
      <c r="P14" s="4" t="s">
        <v>33</v>
      </c>
      <c r="Q14" s="4">
        <v>0</v>
      </c>
      <c r="R14" s="8">
        <v>45125</v>
      </c>
      <c r="S14" s="6">
        <v>45143</v>
      </c>
      <c r="T14" s="4" t="s">
        <v>34</v>
      </c>
      <c r="U14" s="4">
        <v>1158.75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83</v>
      </c>
      <c r="B15" s="4" t="s">
        <v>26</v>
      </c>
      <c r="C15" s="4" t="s">
        <v>27</v>
      </c>
      <c r="D15" s="4" t="s">
        <v>84</v>
      </c>
      <c r="E15" s="4" t="s">
        <v>85</v>
      </c>
      <c r="F15" s="6">
        <v>45127</v>
      </c>
      <c r="G15" s="6">
        <v>45128</v>
      </c>
      <c r="H15" s="4">
        <v>1</v>
      </c>
      <c r="I15" s="4">
        <v>1</v>
      </c>
      <c r="J15" s="4">
        <v>1</v>
      </c>
      <c r="K15" s="4" t="s">
        <v>30</v>
      </c>
      <c r="L15" s="4">
        <v>462</v>
      </c>
      <c r="M15" s="4">
        <v>462</v>
      </c>
      <c r="N15" s="4" t="s">
        <v>86</v>
      </c>
      <c r="O15" s="4" t="s">
        <v>32</v>
      </c>
      <c r="P15" s="4" t="s">
        <v>33</v>
      </c>
      <c r="Q15" s="4">
        <v>0</v>
      </c>
      <c r="R15" s="8">
        <v>45126.0000115741</v>
      </c>
      <c r="S15" s="6">
        <v>45143</v>
      </c>
      <c r="T15" s="4" t="s">
        <v>34</v>
      </c>
      <c r="U15" s="4">
        <v>462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84</v>
      </c>
      <c r="E16" s="4" t="s">
        <v>88</v>
      </c>
      <c r="F16" s="6">
        <v>45127</v>
      </c>
      <c r="G16" s="6">
        <v>45128</v>
      </c>
      <c r="H16" s="4">
        <v>1</v>
      </c>
      <c r="I16" s="4">
        <v>1</v>
      </c>
      <c r="J16" s="4">
        <v>1</v>
      </c>
      <c r="K16" s="4" t="s">
        <v>30</v>
      </c>
      <c r="L16" s="4">
        <v>462</v>
      </c>
      <c r="M16" s="4">
        <v>462</v>
      </c>
      <c r="N16" s="4" t="s">
        <v>89</v>
      </c>
      <c r="O16" s="4" t="s">
        <v>32</v>
      </c>
      <c r="P16" s="4" t="s">
        <v>33</v>
      </c>
      <c r="Q16" s="4">
        <v>0</v>
      </c>
      <c r="R16" s="8">
        <v>45127</v>
      </c>
      <c r="S16" s="6">
        <v>45143</v>
      </c>
      <c r="T16" s="4" t="s">
        <v>34</v>
      </c>
      <c r="U16" s="4">
        <v>462</v>
      </c>
      <c r="V16" s="4">
        <v>0</v>
      </c>
      <c r="W16" s="4">
        <v>0</v>
      </c>
      <c r="X16" s="4" t="s">
        <v>36</v>
      </c>
      <c r="Y16" s="4" t="s">
        <v>36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84</v>
      </c>
      <c r="E17" s="4" t="s">
        <v>88</v>
      </c>
      <c r="F17" s="6">
        <v>45127</v>
      </c>
      <c r="G17" s="6">
        <v>45128</v>
      </c>
      <c r="H17" s="4">
        <v>1</v>
      </c>
      <c r="I17" s="4">
        <v>1</v>
      </c>
      <c r="J17" s="4">
        <v>1</v>
      </c>
      <c r="K17" s="4" t="s">
        <v>30</v>
      </c>
      <c r="L17" s="4">
        <v>462</v>
      </c>
      <c r="M17" s="4">
        <v>462</v>
      </c>
      <c r="N17" s="4" t="s">
        <v>91</v>
      </c>
      <c r="O17" s="4" t="s">
        <v>32</v>
      </c>
      <c r="P17" s="4" t="s">
        <v>33</v>
      </c>
      <c r="Q17" s="4">
        <v>0</v>
      </c>
      <c r="R17" s="8">
        <v>45127</v>
      </c>
      <c r="S17" s="6">
        <v>45143</v>
      </c>
      <c r="T17" s="4" t="s">
        <v>34</v>
      </c>
      <c r="U17" s="4">
        <v>462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92</v>
      </c>
      <c r="B18" s="4" t="s">
        <v>26</v>
      </c>
      <c r="C18" s="4" t="s">
        <v>27</v>
      </c>
      <c r="D18" s="4" t="s">
        <v>84</v>
      </c>
      <c r="E18" s="4" t="s">
        <v>85</v>
      </c>
      <c r="F18" s="6">
        <v>45127</v>
      </c>
      <c r="G18" s="6">
        <v>45128</v>
      </c>
      <c r="H18" s="4">
        <v>1</v>
      </c>
      <c r="I18" s="4">
        <v>1</v>
      </c>
      <c r="J18" s="4">
        <v>1</v>
      </c>
      <c r="K18" s="4" t="s">
        <v>30</v>
      </c>
      <c r="L18" s="4">
        <v>462</v>
      </c>
      <c r="M18" s="4">
        <v>462</v>
      </c>
      <c r="N18" s="4" t="s">
        <v>93</v>
      </c>
      <c r="O18" s="4" t="s">
        <v>32</v>
      </c>
      <c r="P18" s="4" t="s">
        <v>33</v>
      </c>
      <c r="Q18" s="4">
        <v>0</v>
      </c>
      <c r="R18" s="8">
        <v>45127.0000115741</v>
      </c>
      <c r="S18" s="6">
        <v>45143</v>
      </c>
      <c r="T18" s="4" t="s">
        <v>34</v>
      </c>
      <c r="U18" s="4">
        <v>462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94</v>
      </c>
      <c r="B19" s="4" t="s">
        <v>26</v>
      </c>
      <c r="C19" s="4" t="s">
        <v>95</v>
      </c>
      <c r="D19" s="4" t="s">
        <v>28</v>
      </c>
      <c r="E19" s="4" t="s">
        <v>58</v>
      </c>
      <c r="F19" s="6">
        <v>45124</v>
      </c>
      <c r="G19" s="6">
        <v>45127</v>
      </c>
      <c r="H19" s="4">
        <v>4</v>
      </c>
      <c r="I19" s="4">
        <v>3</v>
      </c>
      <c r="J19" s="4">
        <v>12</v>
      </c>
      <c r="K19" s="4" t="s">
        <v>30</v>
      </c>
      <c r="L19" s="4">
        <v>-10860</v>
      </c>
      <c r="M19" s="4">
        <v>-10860</v>
      </c>
      <c r="N19" s="4" t="s">
        <v>96</v>
      </c>
      <c r="O19" s="4" t="s">
        <v>32</v>
      </c>
      <c r="P19" s="4" t="s">
        <v>33</v>
      </c>
      <c r="Q19" s="4">
        <v>0</v>
      </c>
      <c r="R19" s="8">
        <v>45113.6842013889</v>
      </c>
      <c r="S19" s="6">
        <v>45143</v>
      </c>
      <c r="T19" s="4" t="s">
        <v>34</v>
      </c>
      <c r="U19" s="4">
        <v>-10860</v>
      </c>
      <c r="V19" s="4">
        <v>0</v>
      </c>
      <c r="W19" s="4">
        <v>0</v>
      </c>
      <c r="X19" s="4" t="s">
        <v>97</v>
      </c>
      <c r="Y19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0"/>
  <sheetViews>
    <sheetView tabSelected="1" workbookViewId="0">
      <selection activeCell="A26" sqref="A26:D30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98</v>
      </c>
    </row>
    <row r="2" s="4" customFormat="1" spans="1:9">
      <c r="A2" s="5">
        <v>999224277166828</v>
      </c>
      <c r="B2" s="6">
        <v>45126</v>
      </c>
      <c r="C2" s="6">
        <v>45128</v>
      </c>
      <c r="D2" s="4">
        <v>1664</v>
      </c>
      <c r="E2" s="4" t="str">
        <f>VLOOKUP(A2,HOP!A:L,12,0)</f>
        <v>1664.00</v>
      </c>
      <c r="F2" s="4" t="str">
        <f>VLOOKUP(A2,HOP!A:C,3,0)</f>
        <v>3391208</v>
      </c>
      <c r="G2" s="4">
        <f>D2-E2</f>
        <v>0</v>
      </c>
      <c r="H2" s="4" t="str">
        <f>$H$1&amp;F2</f>
        <v>，3391208</v>
      </c>
      <c r="I2" s="4" t="str">
        <f>VLOOKUP(A2,HOP!A:U,21,0)</f>
        <v>直采</v>
      </c>
    </row>
    <row r="3" s="4" customFormat="1" spans="1:9">
      <c r="A3" s="5">
        <v>24794334768</v>
      </c>
      <c r="B3" s="6">
        <v>45126</v>
      </c>
      <c r="C3" s="6">
        <v>45128</v>
      </c>
      <c r="D3" s="4">
        <v>1540</v>
      </c>
      <c r="E3" s="4" t="str">
        <f>VLOOKUP(A3,HOP!A:L,12,0)</f>
        <v>1540.00</v>
      </c>
      <c r="F3" s="4" t="str">
        <f>VLOOKUP(A3,HOP!A:C,3,0)</f>
        <v>3509424</v>
      </c>
      <c r="G3" s="4">
        <f t="shared" ref="G3:G19" si="0">D3-E3</f>
        <v>0</v>
      </c>
      <c r="H3" s="4" t="str">
        <f t="shared" ref="H3:H19" si="1">$H$1&amp;F3</f>
        <v>，3509424</v>
      </c>
      <c r="I3" s="4" t="str">
        <f>VLOOKUP(A3,HOP!A:U,21,0)</f>
        <v>直采</v>
      </c>
    </row>
    <row r="4" s="4" customFormat="1" spans="1:9">
      <c r="A4" s="5">
        <v>999224889567055</v>
      </c>
      <c r="B4" s="6">
        <v>45125</v>
      </c>
      <c r="C4" s="6">
        <v>45128</v>
      </c>
      <c r="D4" s="4">
        <v>2682</v>
      </c>
      <c r="E4" s="4" t="str">
        <f>VLOOKUP(A4,HOP!A:L,12,0)</f>
        <v>2682.00</v>
      </c>
      <c r="F4" s="4" t="str">
        <f>VLOOKUP(A4,HOP!A:C,3,0)</f>
        <v>3534743</v>
      </c>
      <c r="G4" s="4">
        <f t="shared" si="0"/>
        <v>0</v>
      </c>
      <c r="H4" s="4" t="str">
        <f t="shared" si="1"/>
        <v>，3534743</v>
      </c>
      <c r="I4" s="4" t="str">
        <f>VLOOKUP(A4,HOP!A:U,21,0)</f>
        <v>直采</v>
      </c>
    </row>
    <row r="5" s="4" customFormat="1" hidden="1" spans="1:10">
      <c r="A5" s="9" t="s">
        <v>99</v>
      </c>
      <c r="B5" s="6">
        <v>45124</v>
      </c>
      <c r="C5" s="6">
        <v>45128</v>
      </c>
      <c r="D5" s="4">
        <v>1288</v>
      </c>
      <c r="E5" s="4">
        <v>1288</v>
      </c>
      <c r="F5" s="10" t="s">
        <v>100</v>
      </c>
      <c r="G5" s="4">
        <f t="shared" si="0"/>
        <v>0</v>
      </c>
      <c r="H5" s="4" t="str">
        <f t="shared" si="1"/>
        <v>，202306281455080025</v>
      </c>
      <c r="I5" s="4" t="e">
        <f>VLOOKUP(A5,HOP!A:U,21,0)</f>
        <v>#N/A</v>
      </c>
      <c r="J5" s="4">
        <v>6.28</v>
      </c>
    </row>
    <row r="6" s="4" customFormat="1" spans="1:9">
      <c r="A6" s="5">
        <v>999225049794409</v>
      </c>
      <c r="B6" s="6">
        <v>45125</v>
      </c>
      <c r="C6" s="6">
        <v>45128</v>
      </c>
      <c r="D6" s="4">
        <v>8613</v>
      </c>
      <c r="E6" s="4" t="str">
        <f>VLOOKUP(A6,HOP!A:L,12,0)</f>
        <v>8613.00</v>
      </c>
      <c r="F6" s="4" t="str">
        <f>VLOOKUP(A6,HOP!A:C,3,0)</f>
        <v>3575453</v>
      </c>
      <c r="G6" s="4">
        <f t="shared" si="0"/>
        <v>0</v>
      </c>
      <c r="H6" s="4" t="str">
        <f t="shared" si="1"/>
        <v>，3575453</v>
      </c>
      <c r="I6" s="4" t="str">
        <f>VLOOKUP(A6,HOP!A:U,21,0)</f>
        <v>直采</v>
      </c>
    </row>
    <row r="7" s="4" customFormat="1" spans="1:9">
      <c r="A7" s="5">
        <v>999225237360590</v>
      </c>
      <c r="B7" s="6">
        <v>45124</v>
      </c>
      <c r="C7" s="6">
        <v>45128</v>
      </c>
      <c r="D7" s="4">
        <v>3992</v>
      </c>
      <c r="E7" s="4" t="str">
        <f>VLOOKUP(A7,HOP!A:L,12,0)</f>
        <v>3992.00</v>
      </c>
      <c r="F7" s="4" t="str">
        <f>VLOOKUP(A7,HOP!A:C,3,0)</f>
        <v>3616298</v>
      </c>
      <c r="G7" s="4">
        <f t="shared" si="0"/>
        <v>0</v>
      </c>
      <c r="H7" s="4" t="str">
        <f t="shared" si="1"/>
        <v>，3616298</v>
      </c>
      <c r="I7" s="4" t="str">
        <f>VLOOKUP(A7,HOP!A:U,21,0)</f>
        <v>直采</v>
      </c>
    </row>
    <row r="8" s="4" customFormat="1" spans="1:9">
      <c r="A8" s="5">
        <v>25243746314</v>
      </c>
      <c r="B8" s="6">
        <v>45125</v>
      </c>
      <c r="C8" s="6">
        <v>45128</v>
      </c>
      <c r="D8" s="4">
        <v>5988</v>
      </c>
      <c r="E8" s="4" t="str">
        <f>VLOOKUP(A8,HOP!A:L,12,0)</f>
        <v>5988.00</v>
      </c>
      <c r="F8" s="4" t="str">
        <f>VLOOKUP(A8,HOP!A:C,3,0)</f>
        <v>3618047</v>
      </c>
      <c r="G8" s="4">
        <f t="shared" si="0"/>
        <v>0</v>
      </c>
      <c r="H8" s="4" t="str">
        <f t="shared" si="1"/>
        <v>，3618047</v>
      </c>
      <c r="I8" s="4" t="str">
        <f>VLOOKUP(A8,HOP!A:U,21,0)</f>
        <v>直采</v>
      </c>
    </row>
    <row r="9" s="4" customFormat="1" spans="1:9">
      <c r="A9" s="5">
        <v>999225248822748</v>
      </c>
      <c r="B9" s="6">
        <v>45125</v>
      </c>
      <c r="C9" s="6">
        <v>45128</v>
      </c>
      <c r="D9" s="4">
        <v>2934</v>
      </c>
      <c r="E9" s="4" t="str">
        <f>VLOOKUP(A9,HOP!A:L,12,0)</f>
        <v>2934.00</v>
      </c>
      <c r="F9" s="4" t="str">
        <f>VLOOKUP(A9,HOP!A:C,3,0)</f>
        <v>3618820</v>
      </c>
      <c r="G9" s="4">
        <f t="shared" si="0"/>
        <v>0</v>
      </c>
      <c r="H9" s="4" t="str">
        <f t="shared" si="1"/>
        <v>，3618820</v>
      </c>
      <c r="I9" s="4" t="str">
        <f>VLOOKUP(A9,HOP!A:U,21,0)</f>
        <v>直采</v>
      </c>
    </row>
    <row r="10" s="4" customFormat="1" spans="1:9">
      <c r="A10" s="5">
        <v>999225257214864</v>
      </c>
      <c r="B10" s="6">
        <v>45124</v>
      </c>
      <c r="C10" s="6">
        <v>45128</v>
      </c>
      <c r="D10" s="4">
        <v>3576</v>
      </c>
      <c r="E10" s="4" t="str">
        <f>VLOOKUP(A10,HOP!A:L,12,0)</f>
        <v>3576.00</v>
      </c>
      <c r="F10" s="4" t="str">
        <f>VLOOKUP(A10,HOP!A:C,3,0)</f>
        <v>3621112</v>
      </c>
      <c r="G10" s="4">
        <f t="shared" si="0"/>
        <v>0</v>
      </c>
      <c r="H10" s="4" t="str">
        <f t="shared" si="1"/>
        <v>，3621112</v>
      </c>
      <c r="I10" s="4" t="str">
        <f>VLOOKUP(A10,HOP!A:U,21,0)</f>
        <v>直采</v>
      </c>
    </row>
    <row r="11" s="4" customFormat="1" spans="1:9">
      <c r="A11" s="5">
        <v>999225263067992</v>
      </c>
      <c r="B11" s="6">
        <v>45124</v>
      </c>
      <c r="C11" s="6">
        <v>45128</v>
      </c>
      <c r="D11" s="4">
        <v>3992</v>
      </c>
      <c r="E11" s="4" t="str">
        <f>VLOOKUP(A11,HOP!A:L,12,0)</f>
        <v>3992.00</v>
      </c>
      <c r="F11" s="4" t="str">
        <f>VLOOKUP(A11,HOP!A:C,3,0)</f>
        <v>3621726</v>
      </c>
      <c r="G11" s="4">
        <f t="shared" si="0"/>
        <v>0</v>
      </c>
      <c r="H11" s="4" t="str">
        <f t="shared" si="1"/>
        <v>，3621726</v>
      </c>
      <c r="I11" s="4" t="str">
        <f>VLOOKUP(A11,HOP!A:U,21,0)</f>
        <v>直采</v>
      </c>
    </row>
    <row r="12" s="4" customFormat="1" spans="1:9">
      <c r="A12" s="5">
        <v>999225273023147</v>
      </c>
      <c r="B12" s="6">
        <v>45125</v>
      </c>
      <c r="C12" s="6">
        <v>45128</v>
      </c>
      <c r="D12" s="4">
        <v>2682</v>
      </c>
      <c r="E12" s="4" t="str">
        <f>VLOOKUP(A12,HOP!A:L,12,0)</f>
        <v>2682.00</v>
      </c>
      <c r="F12" s="4" t="str">
        <f>VLOOKUP(A12,HOP!A:C,3,0)</f>
        <v>3624606</v>
      </c>
      <c r="G12" s="4">
        <f t="shared" si="0"/>
        <v>0</v>
      </c>
      <c r="H12" s="4" t="str">
        <f t="shared" si="1"/>
        <v>，3624606</v>
      </c>
      <c r="I12" s="4" t="str">
        <f>VLOOKUP(A12,HOP!A:U,21,0)</f>
        <v>直采</v>
      </c>
    </row>
    <row r="13" s="4" customFormat="1" hidden="1" spans="1:10">
      <c r="A13" s="9" t="s">
        <v>101</v>
      </c>
      <c r="B13" s="6">
        <v>45125</v>
      </c>
      <c r="C13" s="6">
        <v>45128</v>
      </c>
      <c r="D13" s="4">
        <v>2646</v>
      </c>
      <c r="E13" s="4">
        <v>2646</v>
      </c>
      <c r="F13" s="10" t="s">
        <v>102</v>
      </c>
      <c r="G13" s="4">
        <f t="shared" si="0"/>
        <v>0</v>
      </c>
      <c r="H13" s="4" t="str">
        <f t="shared" si="1"/>
        <v>，202307141059110068</v>
      </c>
      <c r="I13" s="4" t="e">
        <f>VLOOKUP(A13,HOP!A:U,21,0)</f>
        <v>#N/A</v>
      </c>
      <c r="J13" s="4">
        <v>7.14</v>
      </c>
    </row>
    <row r="14" s="4" customFormat="1" hidden="1" spans="1:10">
      <c r="A14" s="9" t="s">
        <v>103</v>
      </c>
      <c r="B14" s="6">
        <v>45127</v>
      </c>
      <c r="C14" s="6">
        <v>45128</v>
      </c>
      <c r="D14" s="4">
        <v>1158.75</v>
      </c>
      <c r="E14" s="4">
        <v>1158.75</v>
      </c>
      <c r="F14" s="10" t="s">
        <v>104</v>
      </c>
      <c r="G14" s="4">
        <f t="shared" si="0"/>
        <v>0</v>
      </c>
      <c r="H14" s="4" t="str">
        <f t="shared" si="1"/>
        <v>，202307182204320076</v>
      </c>
      <c r="I14" s="4" t="e">
        <f>VLOOKUP(A14,HOP!A:U,21,0)</f>
        <v>#N/A</v>
      </c>
      <c r="J14" s="4">
        <v>7.18</v>
      </c>
    </row>
    <row r="15" s="4" customFormat="1" hidden="1" spans="1:10">
      <c r="A15" s="9" t="s">
        <v>105</v>
      </c>
      <c r="B15" s="6">
        <v>45127</v>
      </c>
      <c r="C15" s="6">
        <v>45128</v>
      </c>
      <c r="D15" s="4">
        <v>462</v>
      </c>
      <c r="E15" s="4">
        <v>462</v>
      </c>
      <c r="F15" s="10" t="s">
        <v>106</v>
      </c>
      <c r="G15" s="4">
        <f t="shared" si="0"/>
        <v>0</v>
      </c>
      <c r="H15" s="4" t="str">
        <f t="shared" si="1"/>
        <v>，202307192240590071</v>
      </c>
      <c r="I15" s="4" t="e">
        <f>VLOOKUP(A15,HOP!A:U,21,0)</f>
        <v>#N/A</v>
      </c>
      <c r="J15" s="4">
        <v>7.19</v>
      </c>
    </row>
    <row r="16" s="4" customFormat="1" hidden="1" spans="1:10">
      <c r="A16" s="9" t="s">
        <v>107</v>
      </c>
      <c r="B16" s="6">
        <v>45127</v>
      </c>
      <c r="C16" s="6">
        <v>45128</v>
      </c>
      <c r="D16" s="4">
        <v>462</v>
      </c>
      <c r="E16" s="4">
        <v>462</v>
      </c>
      <c r="F16" s="10" t="s">
        <v>108</v>
      </c>
      <c r="G16" s="4">
        <f t="shared" si="0"/>
        <v>0</v>
      </c>
      <c r="H16" s="4" t="str">
        <f t="shared" si="1"/>
        <v>，202307201901580071</v>
      </c>
      <c r="I16" s="4" t="e">
        <f>VLOOKUP(A16,HOP!A:U,21,0)</f>
        <v>#N/A</v>
      </c>
      <c r="J16" s="7">
        <v>7.2</v>
      </c>
    </row>
    <row r="17" s="4" customFormat="1" hidden="1" spans="1:10">
      <c r="A17" s="9" t="s">
        <v>109</v>
      </c>
      <c r="B17" s="6">
        <v>45127</v>
      </c>
      <c r="C17" s="6">
        <v>45128</v>
      </c>
      <c r="D17" s="4">
        <v>462</v>
      </c>
      <c r="E17" s="4">
        <v>462</v>
      </c>
      <c r="F17" s="10" t="s">
        <v>110</v>
      </c>
      <c r="G17" s="4">
        <f t="shared" si="0"/>
        <v>0</v>
      </c>
      <c r="H17" s="4" t="str">
        <f t="shared" si="1"/>
        <v>，202307202044220020</v>
      </c>
      <c r="I17" s="4" t="e">
        <f>VLOOKUP(A17,HOP!A:U,21,0)</f>
        <v>#N/A</v>
      </c>
      <c r="J17" s="7">
        <v>7.2</v>
      </c>
    </row>
    <row r="18" s="4" customFormat="1" hidden="1" spans="1:10">
      <c r="A18" s="9" t="s">
        <v>111</v>
      </c>
      <c r="B18" s="6">
        <v>45127</v>
      </c>
      <c r="C18" s="6">
        <v>45128</v>
      </c>
      <c r="D18" s="4">
        <v>462</v>
      </c>
      <c r="E18" s="4">
        <v>462</v>
      </c>
      <c r="F18" s="10" t="s">
        <v>112</v>
      </c>
      <c r="G18" s="4">
        <f t="shared" si="0"/>
        <v>0</v>
      </c>
      <c r="H18" s="4" t="str">
        <f t="shared" si="1"/>
        <v>，202307202124330071</v>
      </c>
      <c r="I18" s="4" t="e">
        <f>VLOOKUP(A18,HOP!A:U,21,0)</f>
        <v>#N/A</v>
      </c>
      <c r="J18" s="7">
        <v>7.2</v>
      </c>
    </row>
    <row r="19" s="4" customFormat="1" spans="1:10">
      <c r="A19" s="9" t="s">
        <v>113</v>
      </c>
      <c r="B19" s="6">
        <v>45124</v>
      </c>
      <c r="C19" s="6">
        <v>45127</v>
      </c>
      <c r="D19" s="4">
        <v>-10860</v>
      </c>
      <c r="E19" s="4" t="e">
        <f>VLOOKUP(A19,HOP!A:L,12,0)</f>
        <v>#N/A</v>
      </c>
      <c r="F19" s="4">
        <v>3600031</v>
      </c>
      <c r="G19" s="4" t="e">
        <f t="shared" si="0"/>
        <v>#N/A</v>
      </c>
      <c r="H19" s="4" t="str">
        <f t="shared" si="1"/>
        <v>，3600031</v>
      </c>
      <c r="I19" s="4" t="s">
        <v>114</v>
      </c>
      <c r="J19" s="4" t="s">
        <v>115</v>
      </c>
    </row>
    <row r="21" spans="4:4">
      <c r="D21" s="4">
        <f>SUM(D2:D20)</f>
        <v>33743.75</v>
      </c>
    </row>
    <row r="26" spans="1:4">
      <c r="A26" s="4" t="s">
        <v>116</v>
      </c>
      <c r="C26" s="4">
        <v>37663</v>
      </c>
      <c r="D26" s="4">
        <v>40930.66</v>
      </c>
    </row>
    <row r="27" spans="1:4">
      <c r="A27" s="4" t="s">
        <v>117</v>
      </c>
      <c r="C27" s="4">
        <v>-10860</v>
      </c>
      <c r="D27" s="4">
        <v>-11802.22</v>
      </c>
    </row>
    <row r="28" spans="1:4">
      <c r="A28" s="4" t="s">
        <v>118</v>
      </c>
      <c r="C28" s="4">
        <v>6940.75</v>
      </c>
      <c r="D28" s="4">
        <v>7542.93</v>
      </c>
    </row>
    <row r="29" spans="1:4">
      <c r="A29" s="4" t="s">
        <v>119</v>
      </c>
      <c r="C29" s="4">
        <f>SUBTOTAL(9,C26:C28)</f>
        <v>33743.75</v>
      </c>
      <c r="D29" s="4">
        <f>SUBTOTAL(9,D26:D28)</f>
        <v>36671.37</v>
      </c>
    </row>
    <row r="30" spans="1:1">
      <c r="A30" s="4" t="s">
        <v>120</v>
      </c>
    </row>
  </sheetData>
  <autoFilter ref="A1:XFD21">
    <filterColumn colId="8">
      <filters blank="1"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121</v>
      </c>
      <c r="B1" s="2" t="s">
        <v>122</v>
      </c>
      <c r="C1" s="2" t="s">
        <v>123</v>
      </c>
      <c r="D1" s="2" t="s">
        <v>124</v>
      </c>
      <c r="E1" s="2" t="s">
        <v>13</v>
      </c>
      <c r="F1" s="2" t="s">
        <v>5</v>
      </c>
      <c r="G1" s="2" t="s">
        <v>6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  <c r="V1" s="2" t="s">
        <v>139</v>
      </c>
    </row>
    <row r="2" s="1" customFormat="1" spans="1:22">
      <c r="A2" s="3">
        <v>999224277166828</v>
      </c>
      <c r="B2" s="1" t="s">
        <v>140</v>
      </c>
      <c r="C2" s="1" t="s">
        <v>141</v>
      </c>
      <c r="D2" s="1" t="s">
        <v>142</v>
      </c>
      <c r="E2" s="1" t="s">
        <v>143</v>
      </c>
      <c r="F2" s="1" t="s">
        <v>144</v>
      </c>
      <c r="G2" s="1" t="s">
        <v>145</v>
      </c>
      <c r="H2" s="1" t="s">
        <v>146</v>
      </c>
      <c r="I2" s="1" t="s">
        <v>147</v>
      </c>
      <c r="J2" s="1" t="s">
        <v>148</v>
      </c>
      <c r="K2" s="1" t="s">
        <v>147</v>
      </c>
      <c r="L2" s="1" t="s">
        <v>147</v>
      </c>
      <c r="M2" s="1" t="s">
        <v>149</v>
      </c>
      <c r="N2" s="1" t="s">
        <v>149</v>
      </c>
      <c r="O2" s="1" t="s">
        <v>150</v>
      </c>
      <c r="P2" s="1" t="s">
        <v>151</v>
      </c>
      <c r="Q2" s="1" t="s">
        <v>152</v>
      </c>
      <c r="R2" s="1" t="s">
        <v>153</v>
      </c>
      <c r="S2" s="1" t="s">
        <v>154</v>
      </c>
      <c r="T2" s="1" t="s">
        <v>155</v>
      </c>
      <c r="U2" s="1" t="s">
        <v>156</v>
      </c>
      <c r="V2" s="1" t="s">
        <v>157</v>
      </c>
    </row>
    <row r="3" s="1" customFormat="1" spans="1:22">
      <c r="A3" s="3">
        <v>24794334768</v>
      </c>
      <c r="B3" s="1" t="s">
        <v>158</v>
      </c>
      <c r="C3" s="1" t="s">
        <v>159</v>
      </c>
      <c r="D3" s="1" t="s">
        <v>160</v>
      </c>
      <c r="E3" s="1" t="s">
        <v>161</v>
      </c>
      <c r="F3" s="1" t="s">
        <v>144</v>
      </c>
      <c r="G3" s="1" t="s">
        <v>145</v>
      </c>
      <c r="H3" s="1" t="s">
        <v>146</v>
      </c>
      <c r="I3" s="1" t="s">
        <v>162</v>
      </c>
      <c r="J3" s="1" t="s">
        <v>148</v>
      </c>
      <c r="K3" s="1" t="s">
        <v>162</v>
      </c>
      <c r="L3" s="1" t="s">
        <v>162</v>
      </c>
      <c r="M3" s="1" t="s">
        <v>149</v>
      </c>
      <c r="N3" s="1" t="s">
        <v>149</v>
      </c>
      <c r="O3" s="1" t="s">
        <v>150</v>
      </c>
      <c r="P3" s="1" t="s">
        <v>151</v>
      </c>
      <c r="Q3" s="1" t="s">
        <v>152</v>
      </c>
      <c r="R3" s="1" t="s">
        <v>163</v>
      </c>
      <c r="S3" s="1" t="s">
        <v>154</v>
      </c>
      <c r="T3" s="1" t="s">
        <v>155</v>
      </c>
      <c r="U3" s="1" t="s">
        <v>156</v>
      </c>
      <c r="V3" s="1" t="s">
        <v>157</v>
      </c>
    </row>
    <row r="4" s="1" customFormat="1" spans="1:22">
      <c r="A4" s="3">
        <v>999224889567055</v>
      </c>
      <c r="B4" s="1" t="s">
        <v>164</v>
      </c>
      <c r="C4" s="1" t="s">
        <v>165</v>
      </c>
      <c r="D4" s="1" t="s">
        <v>166</v>
      </c>
      <c r="E4" s="1" t="s">
        <v>167</v>
      </c>
      <c r="F4" s="1" t="s">
        <v>168</v>
      </c>
      <c r="G4" s="1" t="s">
        <v>145</v>
      </c>
      <c r="H4" s="1" t="s">
        <v>146</v>
      </c>
      <c r="I4" s="1" t="s">
        <v>169</v>
      </c>
      <c r="J4" s="1" t="s">
        <v>148</v>
      </c>
      <c r="K4" s="1" t="s">
        <v>169</v>
      </c>
      <c r="L4" s="1" t="s">
        <v>169</v>
      </c>
      <c r="M4" s="1" t="s">
        <v>149</v>
      </c>
      <c r="N4" s="1" t="s">
        <v>149</v>
      </c>
      <c r="O4" s="1" t="s">
        <v>150</v>
      </c>
      <c r="P4" s="1" t="s">
        <v>151</v>
      </c>
      <c r="Q4" s="1" t="s">
        <v>152</v>
      </c>
      <c r="R4" s="1" t="s">
        <v>170</v>
      </c>
      <c r="S4" s="1" t="s">
        <v>154</v>
      </c>
      <c r="T4" s="1" t="s">
        <v>155</v>
      </c>
      <c r="U4" s="1" t="s">
        <v>156</v>
      </c>
      <c r="V4" s="1" t="s">
        <v>157</v>
      </c>
    </row>
    <row r="5" s="1" customFormat="1" spans="1:22">
      <c r="A5" s="3">
        <v>999225049794409</v>
      </c>
      <c r="B5" s="1" t="s">
        <v>171</v>
      </c>
      <c r="C5" s="1" t="s">
        <v>172</v>
      </c>
      <c r="D5" s="1" t="s">
        <v>173</v>
      </c>
      <c r="E5" s="1" t="s">
        <v>174</v>
      </c>
      <c r="F5" s="1" t="s">
        <v>168</v>
      </c>
      <c r="G5" s="1" t="s">
        <v>145</v>
      </c>
      <c r="H5" s="1" t="s">
        <v>146</v>
      </c>
      <c r="I5" s="1" t="s">
        <v>175</v>
      </c>
      <c r="J5" s="1" t="s">
        <v>148</v>
      </c>
      <c r="K5" s="1" t="s">
        <v>175</v>
      </c>
      <c r="L5" s="1" t="s">
        <v>175</v>
      </c>
      <c r="M5" s="1" t="s">
        <v>149</v>
      </c>
      <c r="N5" s="1" t="s">
        <v>149</v>
      </c>
      <c r="O5" s="1" t="s">
        <v>150</v>
      </c>
      <c r="P5" s="1" t="s">
        <v>151</v>
      </c>
      <c r="Q5" s="1" t="s">
        <v>152</v>
      </c>
      <c r="R5" s="1" t="s">
        <v>176</v>
      </c>
      <c r="S5" s="1" t="s">
        <v>154</v>
      </c>
      <c r="T5" s="1" t="s">
        <v>155</v>
      </c>
      <c r="U5" s="1" t="s">
        <v>156</v>
      </c>
      <c r="V5" s="1" t="s">
        <v>157</v>
      </c>
    </row>
    <row r="6" s="1" customFormat="1" spans="1:22">
      <c r="A6" s="3">
        <v>999225237360590</v>
      </c>
      <c r="B6" s="1" t="s">
        <v>177</v>
      </c>
      <c r="C6" s="1" t="s">
        <v>178</v>
      </c>
      <c r="D6" s="1" t="s">
        <v>142</v>
      </c>
      <c r="E6" s="1" t="s">
        <v>179</v>
      </c>
      <c r="F6" s="1" t="s">
        <v>180</v>
      </c>
      <c r="G6" s="1" t="s">
        <v>145</v>
      </c>
      <c r="H6" s="1" t="s">
        <v>146</v>
      </c>
      <c r="I6" s="1" t="s">
        <v>181</v>
      </c>
      <c r="J6" s="1" t="s">
        <v>148</v>
      </c>
      <c r="K6" s="1" t="s">
        <v>181</v>
      </c>
      <c r="L6" s="1" t="s">
        <v>181</v>
      </c>
      <c r="M6" s="1" t="s">
        <v>149</v>
      </c>
      <c r="N6" s="1" t="s">
        <v>149</v>
      </c>
      <c r="O6" s="1" t="s">
        <v>150</v>
      </c>
      <c r="P6" s="1" t="s">
        <v>151</v>
      </c>
      <c r="Q6" s="1" t="s">
        <v>152</v>
      </c>
      <c r="R6" s="1" t="s">
        <v>182</v>
      </c>
      <c r="S6" s="1" t="s">
        <v>154</v>
      </c>
      <c r="T6" s="1" t="s">
        <v>155</v>
      </c>
      <c r="U6" s="1" t="s">
        <v>156</v>
      </c>
      <c r="V6" s="1" t="s">
        <v>157</v>
      </c>
    </row>
    <row r="7" s="1" customFormat="1" spans="1:22">
      <c r="A7" s="3">
        <v>25243746314</v>
      </c>
      <c r="B7" s="1" t="s">
        <v>177</v>
      </c>
      <c r="C7" s="1" t="s">
        <v>183</v>
      </c>
      <c r="D7" s="1" t="s">
        <v>142</v>
      </c>
      <c r="E7" s="1" t="s">
        <v>184</v>
      </c>
      <c r="F7" s="1" t="s">
        <v>168</v>
      </c>
      <c r="G7" s="1" t="s">
        <v>145</v>
      </c>
      <c r="H7" s="1" t="s">
        <v>146</v>
      </c>
      <c r="I7" s="1" t="s">
        <v>185</v>
      </c>
      <c r="J7" s="1" t="s">
        <v>148</v>
      </c>
      <c r="K7" s="1" t="s">
        <v>185</v>
      </c>
      <c r="L7" s="1" t="s">
        <v>185</v>
      </c>
      <c r="M7" s="1" t="s">
        <v>149</v>
      </c>
      <c r="N7" s="1" t="s">
        <v>149</v>
      </c>
      <c r="O7" s="1" t="s">
        <v>150</v>
      </c>
      <c r="P7" s="1" t="s">
        <v>151</v>
      </c>
      <c r="Q7" s="1" t="s">
        <v>152</v>
      </c>
      <c r="R7" s="1" t="s">
        <v>186</v>
      </c>
      <c r="S7" s="1" t="s">
        <v>154</v>
      </c>
      <c r="T7" s="1" t="s">
        <v>155</v>
      </c>
      <c r="U7" s="1" t="s">
        <v>156</v>
      </c>
      <c r="V7" s="1" t="s">
        <v>157</v>
      </c>
    </row>
    <row r="8" s="1" customFormat="1" spans="1:22">
      <c r="A8" s="3">
        <v>999225248822748</v>
      </c>
      <c r="B8" s="1" t="s">
        <v>187</v>
      </c>
      <c r="C8" s="1" t="s">
        <v>188</v>
      </c>
      <c r="D8" s="1" t="s">
        <v>173</v>
      </c>
      <c r="E8" s="1" t="s">
        <v>189</v>
      </c>
      <c r="F8" s="1" t="s">
        <v>168</v>
      </c>
      <c r="G8" s="1" t="s">
        <v>145</v>
      </c>
      <c r="H8" s="1" t="s">
        <v>146</v>
      </c>
      <c r="I8" s="1" t="s">
        <v>190</v>
      </c>
      <c r="J8" s="1" t="s">
        <v>148</v>
      </c>
      <c r="K8" s="1" t="s">
        <v>190</v>
      </c>
      <c r="L8" s="1" t="s">
        <v>190</v>
      </c>
      <c r="M8" s="1" t="s">
        <v>149</v>
      </c>
      <c r="N8" s="1" t="s">
        <v>149</v>
      </c>
      <c r="O8" s="1" t="s">
        <v>150</v>
      </c>
      <c r="P8" s="1" t="s">
        <v>151</v>
      </c>
      <c r="Q8" s="1" t="s">
        <v>152</v>
      </c>
      <c r="R8" s="1" t="s">
        <v>191</v>
      </c>
      <c r="S8" s="1" t="s">
        <v>154</v>
      </c>
      <c r="T8" s="1" t="s">
        <v>155</v>
      </c>
      <c r="U8" s="1" t="s">
        <v>156</v>
      </c>
      <c r="V8" s="1" t="s">
        <v>157</v>
      </c>
    </row>
    <row r="9" s="1" customFormat="1" spans="1:22">
      <c r="A9" s="3">
        <v>999225257214864</v>
      </c>
      <c r="B9" s="1" t="s">
        <v>187</v>
      </c>
      <c r="C9" s="1" t="s">
        <v>192</v>
      </c>
      <c r="D9" s="1" t="s">
        <v>142</v>
      </c>
      <c r="E9" s="1" t="s">
        <v>193</v>
      </c>
      <c r="F9" s="1" t="s">
        <v>180</v>
      </c>
      <c r="G9" s="1" t="s">
        <v>145</v>
      </c>
      <c r="H9" s="1" t="s">
        <v>146</v>
      </c>
      <c r="I9" s="1" t="s">
        <v>194</v>
      </c>
      <c r="J9" s="1" t="s">
        <v>148</v>
      </c>
      <c r="K9" s="1" t="s">
        <v>194</v>
      </c>
      <c r="L9" s="1" t="s">
        <v>194</v>
      </c>
      <c r="M9" s="1" t="s">
        <v>149</v>
      </c>
      <c r="N9" s="1" t="s">
        <v>149</v>
      </c>
      <c r="O9" s="1" t="s">
        <v>150</v>
      </c>
      <c r="P9" s="1" t="s">
        <v>151</v>
      </c>
      <c r="Q9" s="1" t="s">
        <v>152</v>
      </c>
      <c r="R9" s="1" t="s">
        <v>195</v>
      </c>
      <c r="S9" s="1" t="s">
        <v>154</v>
      </c>
      <c r="T9" s="1" t="s">
        <v>155</v>
      </c>
      <c r="U9" s="1" t="s">
        <v>156</v>
      </c>
      <c r="V9" s="1" t="s">
        <v>157</v>
      </c>
    </row>
    <row r="10" s="1" customFormat="1" spans="1:22">
      <c r="A10" s="3">
        <v>999225263067992</v>
      </c>
      <c r="B10" s="1" t="s">
        <v>187</v>
      </c>
      <c r="C10" s="1" t="s">
        <v>196</v>
      </c>
      <c r="D10" s="1" t="s">
        <v>142</v>
      </c>
      <c r="E10" s="1" t="s">
        <v>197</v>
      </c>
      <c r="F10" s="1" t="s">
        <v>180</v>
      </c>
      <c r="G10" s="1" t="s">
        <v>145</v>
      </c>
      <c r="H10" s="1" t="s">
        <v>146</v>
      </c>
      <c r="I10" s="1" t="s">
        <v>181</v>
      </c>
      <c r="J10" s="1" t="s">
        <v>148</v>
      </c>
      <c r="K10" s="1" t="s">
        <v>181</v>
      </c>
      <c r="L10" s="1" t="s">
        <v>181</v>
      </c>
      <c r="M10" s="1" t="s">
        <v>149</v>
      </c>
      <c r="N10" s="1" t="s">
        <v>149</v>
      </c>
      <c r="O10" s="1" t="s">
        <v>150</v>
      </c>
      <c r="P10" s="1" t="s">
        <v>151</v>
      </c>
      <c r="Q10" s="1" t="s">
        <v>152</v>
      </c>
      <c r="R10" s="1" t="s">
        <v>198</v>
      </c>
      <c r="S10" s="1" t="s">
        <v>154</v>
      </c>
      <c r="T10" s="1" t="s">
        <v>155</v>
      </c>
      <c r="U10" s="1" t="s">
        <v>156</v>
      </c>
      <c r="V10" s="1" t="s">
        <v>157</v>
      </c>
    </row>
    <row r="11" s="1" customFormat="1" spans="1:22">
      <c r="A11" s="3">
        <v>999225273023147</v>
      </c>
      <c r="B11" s="1" t="s">
        <v>199</v>
      </c>
      <c r="C11" s="1" t="s">
        <v>200</v>
      </c>
      <c r="D11" s="1" t="s">
        <v>142</v>
      </c>
      <c r="E11" s="1" t="s">
        <v>201</v>
      </c>
      <c r="F11" s="1" t="s">
        <v>168</v>
      </c>
      <c r="G11" s="1" t="s">
        <v>145</v>
      </c>
      <c r="H11" s="1" t="s">
        <v>146</v>
      </c>
      <c r="I11" s="1" t="s">
        <v>169</v>
      </c>
      <c r="J11" s="1" t="s">
        <v>148</v>
      </c>
      <c r="K11" s="1" t="s">
        <v>169</v>
      </c>
      <c r="L11" s="1" t="s">
        <v>169</v>
      </c>
      <c r="M11" s="1" t="s">
        <v>149</v>
      </c>
      <c r="N11" s="1" t="s">
        <v>149</v>
      </c>
      <c r="O11" s="1" t="s">
        <v>150</v>
      </c>
      <c r="P11" s="1" t="s">
        <v>151</v>
      </c>
      <c r="Q11" s="1" t="s">
        <v>152</v>
      </c>
      <c r="R11" s="1" t="s">
        <v>202</v>
      </c>
      <c r="S11" s="1" t="s">
        <v>154</v>
      </c>
      <c r="T11" s="1" t="s">
        <v>155</v>
      </c>
      <c r="U11" s="1" t="s">
        <v>156</v>
      </c>
      <c r="V11" s="1" t="s">
        <v>157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2023-08-05T02:42:23Z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