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对账!$A$1:$W$19</definedName>
  </definedNames>
  <calcPr calcId="144525"/>
</workbook>
</file>

<file path=xl/sharedStrings.xml><?xml version="1.0" encoding="utf-8"?>
<sst xmlns="http://schemas.openxmlformats.org/spreadsheetml/2006/main" count="530" uniqueCount="183">
  <si>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</si>
  <si>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</si>
  <si>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</si>
  <si>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</si>
  <si>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</si>
  <si>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</si>
  <si>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</si>
  <si>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</si>
  <si>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</si>
  <si>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</si>
  <si>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</si>
  <si>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</si>
  <si>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</si>
  <si>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</si>
  <si>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</si>
  <si>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</si>
  <si>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</si>
  <si>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</si>
  <si>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</si>
  <si>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</si>
  <si>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</si>
  <si>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</si>
  <si>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</si>
  <si>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</si>
  <si>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</si>
  <si>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999224279953346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</si>
  <si>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</si>
  <si>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</si>
  <si>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</si>
  <si>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</si>
  <si>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</si>
  <si>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HUANG/SUXIA</t>
  </si>
  <si>
    <t>CA363230802CNY</t>
  </si>
  <si>
    <t>未提现</t>
  </si>
  <si>
    <t>携程开票</t>
  </si>
  <si>
    <t xml:space="preserve">3391753	</t>
  </si>
  <si>
    <t xml:space="preserve">	</t>
  </si>
  <si>
    <t xml:space="preserve">999224282802345	</t>
  </si>
  <si>
    <t>liu/yanyun</t>
  </si>
  <si>
    <t xml:space="preserve">3392480	</t>
  </si>
  <si>
    <t xml:space="preserve">999224301804861	</t>
  </si>
  <si>
    <t>[香港]香港都会海逸酒店(Harbour Plaza Metropolis)(5347164)</t>
  </si>
  <si>
    <t>高级房(至少提前7天预订)(连住3晚及以上)&lt;双人入住&gt;&lt;内宾&gt;&lt;无早&gt;</t>
  </si>
  <si>
    <t>XU/GUAN GEN,LU/ZHIQIN,YANG/WEIWEI,YAO/CUI PING,XU/QING,YANG/QIU YUN,XU/YUNXI,ZHANG/XINMENG</t>
  </si>
  <si>
    <t xml:space="preserve">3396572	</t>
  </si>
  <si>
    <t xml:space="preserve">999225144827670	</t>
  </si>
  <si>
    <t>[香港]香港九龙酒店(The Kowloon Hotel)(9826444)</t>
  </si>
  <si>
    <t>豪华房(至少提前5天预订)(至少连住2晚及以上)&lt;双人入住&gt;&lt;内宾&gt;&lt;无早&gt;</t>
  </si>
  <si>
    <t>WANG/QI</t>
  </si>
  <si>
    <t xml:space="preserve">3597423	</t>
  </si>
  <si>
    <t xml:space="preserve">999225168528739	</t>
  </si>
  <si>
    <t>[香港]香港富荟旺角酒店(iclub Mong Kok Hotel)(69311702)</t>
  </si>
  <si>
    <t>卓荟客房(至少提前3天预订)&lt;连住2-7晚&gt;&lt;双人入住&gt;&lt;内宾&gt;&lt;无早&gt;</t>
  </si>
  <si>
    <t>LUO/XIYUE</t>
  </si>
  <si>
    <t xml:space="preserve">3603009	</t>
  </si>
  <si>
    <t xml:space="preserve">25186752621	</t>
  </si>
  <si>
    <t>[香港]香港九龙海逸君绰酒店(Harbour Grand Kowloon)(17095949)</t>
  </si>
  <si>
    <t>高级客房(至少连住2晚及以上)&lt;特惠&gt;&lt;双人入住&gt;&lt;内宾&gt;&lt;无早&gt;</t>
  </si>
  <si>
    <t>FU/JING,JIANG/GUIZHI</t>
  </si>
  <si>
    <t xml:space="preserve">3606661	</t>
  </si>
  <si>
    <t xml:space="preserve">16779935	</t>
  </si>
  <si>
    <t xml:space="preserve">999225220586856	</t>
  </si>
  <si>
    <t>QIAN/JIAYI</t>
  </si>
  <si>
    <t xml:space="preserve">3612827	</t>
  </si>
  <si>
    <t xml:space="preserve">999225257259602	</t>
  </si>
  <si>
    <t>[梅州]梅州麓湖山酒店(67856423)</t>
  </si>
  <si>
    <t>豪华双床房&lt;双人入住&gt;&lt;升级特惠&gt;&lt;双早&gt;</t>
  </si>
  <si>
    <t>黄飞燕</t>
  </si>
  <si>
    <t xml:space="preserve">2713062	</t>
  </si>
  <si>
    <t xml:space="preserve">999225262457526	</t>
  </si>
  <si>
    <t>[梅州]梅州白天鹅迎宾馆(100697959)</t>
  </si>
  <si>
    <t>商务江景大床房&lt;超值特惠&gt;&lt;双人入住&gt;&lt;日历房套餐高价值&gt;&lt;单早&gt;&lt;新酒店礼盒&gt;</t>
  </si>
  <si>
    <t>潘玲玲</t>
  </si>
  <si>
    <t>取消</t>
  </si>
  <si>
    <t xml:space="preserve">25268651182	</t>
  </si>
  <si>
    <t>XIANG/XUAN,LU/MINGFEN</t>
  </si>
  <si>
    <t xml:space="preserve">3623283	</t>
  </si>
  <si>
    <t>退单</t>
  </si>
  <si>
    <t xml:space="preserve">999225306264225	</t>
  </si>
  <si>
    <t>商务江景大床房&lt;特惠促销&gt;&lt;双人入住&gt;&lt;双早&gt;&lt;日历房套餐高价值&gt;&lt;新酒店礼盒&gt;</t>
  </si>
  <si>
    <t>郑一省</t>
  </si>
  <si>
    <t xml:space="preserve">999225314621731	</t>
  </si>
  <si>
    <t xml:space="preserve">999225317193683	</t>
  </si>
  <si>
    <t>商务江景双床房&lt;特惠促销&gt;&lt;双人入住&gt;&lt;双早&gt;&lt;日历房套餐高价值&gt;&lt;新酒店礼盒&gt;</t>
  </si>
  <si>
    <t>李政林</t>
  </si>
  <si>
    <t xml:space="preserve">999225358481085	</t>
  </si>
  <si>
    <t>商务城景双床房&lt;特惠促销&gt;&lt;双人入住&gt;&lt;双早&gt;&lt;日历房套餐高价值&gt;&lt;新酒店礼盒&gt;</t>
  </si>
  <si>
    <t>钟省辉,钟雪红,钟映浩,刘云香,张威</t>
  </si>
  <si>
    <t xml:space="preserve">999225358519484	</t>
  </si>
  <si>
    <t>钟省辉,钟雪红,张威,钟映浩,刘云香</t>
  </si>
  <si>
    <t xml:space="preserve">999225360578641	</t>
  </si>
  <si>
    <t>钟映浩,张威,钟雪红</t>
  </si>
  <si>
    <t xml:space="preserve">999225360583402	</t>
  </si>
  <si>
    <t>钟省辉,刘云香</t>
  </si>
  <si>
    <t xml:space="preserve">999225360594036	</t>
  </si>
  <si>
    <t>钟映浩,钟雪红</t>
  </si>
  <si>
    <t>,</t>
  </si>
  <si>
    <t>202308021732430001</t>
  </si>
  <si>
    <t>202307131924230076</t>
  </si>
  <si>
    <t>202307140824540068</t>
  </si>
  <si>
    <t>202307140958250025</t>
  </si>
  <si>
    <t>202307160817270076</t>
  </si>
  <si>
    <t>CNY 31591.8</t>
  </si>
  <si>
    <t>A230802173827911</t>
  </si>
  <si>
    <t>房集：i230802174234</t>
  </si>
  <si>
    <t>CNY / HKD 当前参考汇率: 1.085276963</t>
  </si>
  <si>
    <t>总计：31591.8 CNY/
34285.85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</si>
  <si>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</si>
  <si>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</si>
  <si>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</si>
  <si>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</si>
  <si>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</si>
  <si>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</si>
  <si>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</si>
  <si>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</si>
  <si>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</si>
  <si>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</si>
  <si>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</si>
  <si>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</si>
  <si>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</si>
  <si>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</si>
  <si>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</si>
  <si>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</si>
  <si>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</si>
  <si>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</si>
  <si>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</si>
  <si>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2023-07-11</t>
  </si>
  <si>
    <t>3623283</t>
  </si>
  <si>
    <t>香港九龙酒店</t>
  </si>
  <si>
    <t>XIANG XUAN,LU MINGFEN</t>
  </si>
  <si>
    <t>2023-07-16</t>
  </si>
  <si>
    <t>2023-07-18</t>
  </si>
  <si>
    <t>退房日周结</t>
  </si>
  <si>
    <t>1996.00</t>
  </si>
  <si>
    <t>RMB</t>
  </si>
  <si>
    <t>0</t>
  </si>
  <si>
    <t>0.00</t>
  </si>
  <si>
    <t>携程国内直连(DD)</t>
  </si>
  <si>
    <t>01.011249</t>
  </si>
  <si>
    <t>2023-07-12 13:43:29</t>
  </si>
  <si>
    <t>否</t>
  </si>
  <si>
    <t>汇智国际旅游发展有限公司</t>
  </si>
  <si>
    <t>直采</t>
  </si>
  <si>
    <t>中国</t>
  </si>
  <si>
    <t>2023-07-09</t>
  </si>
  <si>
    <t>3612827</t>
  </si>
  <si>
    <t>历山酒店</t>
  </si>
  <si>
    <t>QIAN JIAYI</t>
  </si>
  <si>
    <t>1581.00</t>
  </si>
  <si>
    <t>2023-07-10 17:15:26</t>
  </si>
  <si>
    <t>2023-07-08</t>
  </si>
  <si>
    <t>3606661</t>
  </si>
  <si>
    <t>香港九龙海逸君绰酒店</t>
  </si>
  <si>
    <t>FU JING,JIANG GUIZHI</t>
  </si>
  <si>
    <t>3828.00</t>
  </si>
  <si>
    <t>2023-07-08 12:13:22</t>
  </si>
  <si>
    <t>2023-07-07</t>
  </si>
  <si>
    <t>3603009</t>
  </si>
  <si>
    <t>香港富荟旺角酒店</t>
  </si>
  <si>
    <t>LUO XIYUE</t>
  </si>
  <si>
    <t>2023-07-13</t>
  </si>
  <si>
    <t>4056.00</t>
  </si>
  <si>
    <t>2023-07-08 19:24:50</t>
  </si>
  <si>
    <t>2023-07-05</t>
  </si>
  <si>
    <t>3597423</t>
  </si>
  <si>
    <t>WANG QI</t>
  </si>
  <si>
    <t>2023-07-15</t>
  </si>
  <si>
    <t>2975.00</t>
  </si>
  <si>
    <t>2023-07-06 10:30:41</t>
  </si>
  <si>
    <t>2023-05-19</t>
  </si>
  <si>
    <t>3396572</t>
  </si>
  <si>
    <t>香港都会海逸酒店</t>
  </si>
  <si>
    <t>XU GUAN GEN,LU ZHIQIN,YANG WEIWEI,YAO CUI PING,XU QING,YANG QIU YUN,XU YUNXI,ZHANG XINMENG</t>
  </si>
  <si>
    <t>10608.00</t>
  </si>
  <si>
    <t>2023-05-31 20:51:01</t>
  </si>
  <si>
    <t>2023-05-18</t>
  </si>
  <si>
    <t>3392480</t>
  </si>
  <si>
    <t>liu yanyun</t>
  </si>
  <si>
    <t>1540.00</t>
  </si>
  <si>
    <t>2023-05-19 13:54:26</t>
  </si>
  <si>
    <t>3391753</t>
  </si>
  <si>
    <t>HUANG SUXIA</t>
  </si>
  <si>
    <t>2023-05-19 13:51:20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</si>
</sst>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8255</xdr:colOff>
      <xdr:row>21</xdr:row>
      <xdr:rowOff>22860</xdr:rowOff>
    </xdr:from>
    <xdr:to>
      <xdr:col>18</xdr:col>
      <xdr:colOff>503555</xdr:colOff>
      <xdr:row>47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2055" y="2948940"/>
          <a:ext cx="9410700" cy="4732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D2" sqref="D2:D8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45123</v>
      </c>
      <c r="G2" s="6">
        <v>45125</v>
      </c>
      <c r="H2" s="4">
        <v>1</v>
      </c>
      <c r="I2" s="4">
        <v>2</v>
      </c>
      <c r="J2" s="4">
        <v>2</v>
      </c>
      <c r="K2" s="4" t="s">
        <v>30</v>
      </c>
      <c r="L2" s="4">
        <v>1540</v>
      </c>
      <c r="M2" s="4">
        <v>1540</v>
      </c>
      <c r="N2" s="4" t="s">
        <v>31</v>
      </c>
      <c r="O2" s="4" t="s">
        <v>32</v>
      </c>
      <c r="P2" s="4" t="s">
        <v>33</v>
      </c>
      <c r="Q2" s="4">
        <v>0</v>
      </c>
      <c r="R2" s="8">
        <v>45064</v>
      </c>
      <c r="S2" s="6">
        <v>45140</v>
      </c>
      <c r="T2" s="4" t="s">
        <v>34</v>
      </c>
      <c r="U2" s="4">
        <v>1540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45123</v>
      </c>
      <c r="G3" s="6">
        <v>45125</v>
      </c>
      <c r="H3" s="4">
        <v>1</v>
      </c>
      <c r="I3" s="4">
        <v>2</v>
      </c>
      <c r="J3" s="4">
        <v>2</v>
      </c>
      <c r="K3" s="4" t="s">
        <v>30</v>
      </c>
      <c r="L3" s="4">
        <v>1540</v>
      </c>
      <c r="M3" s="4">
        <v>1540</v>
      </c>
      <c r="N3" s="4" t="s">
        <v>38</v>
      </c>
      <c r="O3" s="4" t="s">
        <v>32</v>
      </c>
      <c r="P3" s="4" t="s">
        <v>33</v>
      </c>
      <c r="Q3" s="4">
        <v>0</v>
      </c>
      <c r="R3" s="8">
        <v>45064</v>
      </c>
      <c r="S3" s="6">
        <v>45140</v>
      </c>
      <c r="T3" s="4" t="s">
        <v>34</v>
      </c>
      <c r="U3" s="4">
        <v>1540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45122</v>
      </c>
      <c r="G4" s="6">
        <v>45125</v>
      </c>
      <c r="H4" s="4">
        <v>4</v>
      </c>
      <c r="I4" s="4">
        <v>3</v>
      </c>
      <c r="J4" s="4">
        <v>12</v>
      </c>
      <c r="K4" s="4" t="s">
        <v>30</v>
      </c>
      <c r="L4" s="4">
        <v>10608</v>
      </c>
      <c r="M4" s="4">
        <v>10608</v>
      </c>
      <c r="N4" s="4" t="s">
        <v>43</v>
      </c>
      <c r="O4" s="4" t="s">
        <v>32</v>
      </c>
      <c r="P4" s="4" t="s">
        <v>33</v>
      </c>
      <c r="Q4" s="4">
        <v>0</v>
      </c>
      <c r="R4" s="8">
        <v>45065</v>
      </c>
      <c r="S4" s="6">
        <v>45140</v>
      </c>
      <c r="T4" s="4" t="s">
        <v>34</v>
      </c>
      <c r="U4" s="4">
        <v>10608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45122</v>
      </c>
      <c r="G5" s="6">
        <v>45125</v>
      </c>
      <c r="H5" s="4">
        <v>1</v>
      </c>
      <c r="I5" s="4">
        <v>3</v>
      </c>
      <c r="J5" s="4">
        <v>3</v>
      </c>
      <c r="K5" s="4" t="s">
        <v>30</v>
      </c>
      <c r="L5" s="4">
        <v>2975</v>
      </c>
      <c r="M5" s="4">
        <v>2975</v>
      </c>
      <c r="N5" s="4" t="s">
        <v>48</v>
      </c>
      <c r="O5" s="4" t="s">
        <v>32</v>
      </c>
      <c r="P5" s="4" t="s">
        <v>33</v>
      </c>
      <c r="Q5" s="4">
        <v>0</v>
      </c>
      <c r="R5" s="8">
        <v>45112.0000115741</v>
      </c>
      <c r="S5" s="6">
        <v>45140</v>
      </c>
      <c r="T5" s="4" t="s">
        <v>34</v>
      </c>
      <c r="U5" s="4">
        <v>2975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45120</v>
      </c>
      <c r="G6" s="6">
        <v>45125</v>
      </c>
      <c r="H6" s="4">
        <v>1</v>
      </c>
      <c r="I6" s="4">
        <v>5</v>
      </c>
      <c r="J6" s="4">
        <v>5</v>
      </c>
      <c r="K6" s="4" t="s">
        <v>30</v>
      </c>
      <c r="L6" s="4">
        <v>4056</v>
      </c>
      <c r="M6" s="4">
        <v>4056</v>
      </c>
      <c r="N6" s="4" t="s">
        <v>53</v>
      </c>
      <c r="O6" s="4" t="s">
        <v>32</v>
      </c>
      <c r="P6" s="4" t="s">
        <v>33</v>
      </c>
      <c r="Q6" s="4">
        <v>0</v>
      </c>
      <c r="R6" s="8">
        <v>45114.0000115741</v>
      </c>
      <c r="S6" s="6">
        <v>45140</v>
      </c>
      <c r="T6" s="4" t="s">
        <v>34</v>
      </c>
      <c r="U6" s="4">
        <v>4056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45123</v>
      </c>
      <c r="G7" s="6">
        <v>45125</v>
      </c>
      <c r="H7" s="4">
        <v>2</v>
      </c>
      <c r="I7" s="4">
        <v>2</v>
      </c>
      <c r="J7" s="4">
        <v>4</v>
      </c>
      <c r="K7" s="4" t="s">
        <v>30</v>
      </c>
      <c r="L7" s="4">
        <v>3828</v>
      </c>
      <c r="M7" s="4">
        <v>3828</v>
      </c>
      <c r="N7" s="4" t="s">
        <v>58</v>
      </c>
      <c r="O7" s="4" t="s">
        <v>32</v>
      </c>
      <c r="P7" s="4" t="s">
        <v>33</v>
      </c>
      <c r="Q7" s="4">
        <v>0</v>
      </c>
      <c r="R7" s="8">
        <v>45115.0000115741</v>
      </c>
      <c r="S7" s="6">
        <v>45140</v>
      </c>
      <c r="T7" s="4" t="s">
        <v>34</v>
      </c>
      <c r="U7" s="4">
        <v>3828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45123</v>
      </c>
      <c r="G8" s="6">
        <v>45125</v>
      </c>
      <c r="H8" s="4">
        <v>1</v>
      </c>
      <c r="I8" s="4">
        <v>2</v>
      </c>
      <c r="J8" s="4">
        <v>2</v>
      </c>
      <c r="K8" s="4" t="s">
        <v>30</v>
      </c>
      <c r="L8" s="4">
        <v>1581</v>
      </c>
      <c r="M8" s="4">
        <v>1581</v>
      </c>
      <c r="N8" s="4" t="s">
        <v>62</v>
      </c>
      <c r="O8" s="4" t="s">
        <v>32</v>
      </c>
      <c r="P8" s="4" t="s">
        <v>33</v>
      </c>
      <c r="Q8" s="4">
        <v>0</v>
      </c>
      <c r="R8" s="8">
        <v>45116.0000115741</v>
      </c>
      <c r="S8" s="6">
        <v>45140</v>
      </c>
      <c r="T8" s="4" t="s">
        <v>34</v>
      </c>
      <c r="U8" s="4">
        <v>1581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45118</v>
      </c>
      <c r="G9" s="6">
        <v>45125</v>
      </c>
      <c r="H9" s="4">
        <v>1</v>
      </c>
      <c r="I9" s="4">
        <v>7</v>
      </c>
      <c r="J9" s="4">
        <v>7</v>
      </c>
      <c r="K9" s="4" t="s">
        <v>30</v>
      </c>
      <c r="L9" s="4">
        <v>2523.5</v>
      </c>
      <c r="M9" s="4">
        <v>2523.5</v>
      </c>
      <c r="N9" s="4" t="s">
        <v>67</v>
      </c>
      <c r="O9" s="4" t="s">
        <v>32</v>
      </c>
      <c r="P9" s="4" t="s">
        <v>33</v>
      </c>
      <c r="Q9" s="4">
        <v>0</v>
      </c>
      <c r="R9" s="8">
        <v>45118</v>
      </c>
      <c r="S9" s="6">
        <v>45140</v>
      </c>
      <c r="T9" s="4" t="s">
        <v>34</v>
      </c>
      <c r="U9" s="4">
        <v>2523.5</v>
      </c>
      <c r="V9" s="4">
        <v>0</v>
      </c>
      <c r="W9" s="4">
        <v>0</v>
      </c>
      <c r="X9" s="4" t="s">
        <v>36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45124</v>
      </c>
      <c r="G10" s="6">
        <v>45125</v>
      </c>
      <c r="H10" s="4">
        <v>1</v>
      </c>
      <c r="I10" s="4">
        <v>1</v>
      </c>
      <c r="J10" s="4">
        <v>1</v>
      </c>
      <c r="K10" s="4" t="s">
        <v>30</v>
      </c>
      <c r="L10" s="4">
        <v>294</v>
      </c>
      <c r="M10" s="4">
        <v>294</v>
      </c>
      <c r="N10" s="4" t="s">
        <v>72</v>
      </c>
      <c r="O10" s="4" t="s">
        <v>32</v>
      </c>
      <c r="P10" s="4" t="s">
        <v>33</v>
      </c>
      <c r="Q10" s="4">
        <v>0</v>
      </c>
      <c r="R10" s="8">
        <v>45118</v>
      </c>
      <c r="S10" s="6">
        <v>45140</v>
      </c>
      <c r="T10" s="4" t="s">
        <v>34</v>
      </c>
      <c r="U10" s="4">
        <v>294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69</v>
      </c>
      <c r="B11" s="4" t="s">
        <v>26</v>
      </c>
      <c r="C11" s="4" t="s">
        <v>73</v>
      </c>
      <c r="D11" s="4" t="s">
        <v>70</v>
      </c>
      <c r="E11" s="4" t="s">
        <v>71</v>
      </c>
      <c r="F11" s="6">
        <v>45124</v>
      </c>
      <c r="G11" s="6">
        <v>45125</v>
      </c>
      <c r="H11" s="4">
        <v>1</v>
      </c>
      <c r="I11" s="4">
        <v>1</v>
      </c>
      <c r="J11" s="4">
        <v>1</v>
      </c>
      <c r="K11" s="4" t="s">
        <v>30</v>
      </c>
      <c r="L11" s="4">
        <v>-294</v>
      </c>
      <c r="M11" s="4">
        <v>-294</v>
      </c>
      <c r="N11" s="4" t="s">
        <v>72</v>
      </c>
      <c r="O11" s="4" t="s">
        <v>32</v>
      </c>
      <c r="P11" s="4" t="s">
        <v>33</v>
      </c>
      <c r="Q11" s="4">
        <v>0</v>
      </c>
      <c r="R11" s="8">
        <v>45118</v>
      </c>
      <c r="S11" s="6">
        <v>45140</v>
      </c>
      <c r="T11" s="4" t="s">
        <v>34</v>
      </c>
      <c r="U11" s="4">
        <v>-294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46</v>
      </c>
      <c r="E12" s="4" t="s">
        <v>47</v>
      </c>
      <c r="F12" s="6">
        <v>45123</v>
      </c>
      <c r="G12" s="6">
        <v>45125</v>
      </c>
      <c r="H12" s="4">
        <v>1</v>
      </c>
      <c r="I12" s="4">
        <v>2</v>
      </c>
      <c r="J12" s="4">
        <v>2</v>
      </c>
      <c r="K12" s="4" t="s">
        <v>30</v>
      </c>
      <c r="L12" s="4">
        <v>1996</v>
      </c>
      <c r="M12" s="4">
        <v>1996</v>
      </c>
      <c r="N12" s="4" t="s">
        <v>75</v>
      </c>
      <c r="O12" s="4" t="s">
        <v>32</v>
      </c>
      <c r="P12" s="4" t="s">
        <v>33</v>
      </c>
      <c r="Q12" s="4">
        <v>0</v>
      </c>
      <c r="R12" s="8">
        <v>45118.0000115741</v>
      </c>
      <c r="S12" s="6">
        <v>45140</v>
      </c>
      <c r="T12" s="4" t="s">
        <v>34</v>
      </c>
      <c r="U12" s="4">
        <v>1996</v>
      </c>
      <c r="V12" s="4">
        <v>0</v>
      </c>
      <c r="W12" s="4">
        <v>0</v>
      </c>
      <c r="X12" s="4" t="s">
        <v>76</v>
      </c>
      <c r="Y12" s="4" t="s">
        <v>36</v>
      </c>
    </row>
    <row r="13" s="4" customFormat="1" spans="1:25">
      <c r="A13" s="4" t="s">
        <v>64</v>
      </c>
      <c r="B13" s="4" t="s">
        <v>26</v>
      </c>
      <c r="C13" s="4" t="s">
        <v>77</v>
      </c>
      <c r="D13" s="4" t="s">
        <v>65</v>
      </c>
      <c r="E13" s="4" t="s">
        <v>66</v>
      </c>
      <c r="F13" s="6">
        <v>45118</v>
      </c>
      <c r="G13" s="6">
        <v>45125</v>
      </c>
      <c r="H13" s="4">
        <v>1</v>
      </c>
      <c r="I13" s="4">
        <v>7</v>
      </c>
      <c r="J13" s="4">
        <v>7</v>
      </c>
      <c r="K13" s="4" t="s">
        <v>30</v>
      </c>
      <c r="L13" s="4">
        <v>-1442</v>
      </c>
      <c r="M13" s="4">
        <v>-1442</v>
      </c>
      <c r="N13" s="4" t="s">
        <v>67</v>
      </c>
      <c r="O13" s="4" t="s">
        <v>32</v>
      </c>
      <c r="P13" s="4" t="s">
        <v>33</v>
      </c>
      <c r="Q13" s="4">
        <v>0</v>
      </c>
      <c r="R13" s="8">
        <v>45118.6833449074</v>
      </c>
      <c r="S13" s="6">
        <v>45140</v>
      </c>
      <c r="T13" s="4" t="s">
        <v>34</v>
      </c>
      <c r="U13" s="4">
        <v>-1442</v>
      </c>
      <c r="V13" s="4">
        <v>0</v>
      </c>
      <c r="W13" s="4">
        <v>0</v>
      </c>
      <c r="X13" s="4" t="s">
        <v>36</v>
      </c>
      <c r="Y13" s="4" t="s">
        <v>68</v>
      </c>
    </row>
    <row r="14" s="4" customFormat="1" spans="1:25">
      <c r="A14" s="4" t="s">
        <v>64</v>
      </c>
      <c r="B14" s="4" t="s">
        <v>26</v>
      </c>
      <c r="C14" s="4" t="s">
        <v>77</v>
      </c>
      <c r="D14" s="4" t="s">
        <v>65</v>
      </c>
      <c r="E14" s="4" t="s">
        <v>66</v>
      </c>
      <c r="F14" s="6">
        <v>45118</v>
      </c>
      <c r="G14" s="6">
        <v>45125</v>
      </c>
      <c r="H14" s="4">
        <v>1</v>
      </c>
      <c r="I14" s="4">
        <v>7</v>
      </c>
      <c r="J14" s="4">
        <v>7</v>
      </c>
      <c r="K14" s="4" t="s">
        <v>30</v>
      </c>
      <c r="L14" s="4">
        <v>-360.5</v>
      </c>
      <c r="M14" s="4">
        <v>-360.5</v>
      </c>
      <c r="N14" s="4" t="s">
        <v>67</v>
      </c>
      <c r="O14" s="4" t="s">
        <v>32</v>
      </c>
      <c r="P14" s="4" t="s">
        <v>33</v>
      </c>
      <c r="Q14" s="4">
        <v>0</v>
      </c>
      <c r="R14" s="8">
        <v>45118.6833449074</v>
      </c>
      <c r="S14" s="6">
        <v>45140</v>
      </c>
      <c r="T14" s="4" t="s">
        <v>34</v>
      </c>
      <c r="U14" s="4">
        <v>-360.5</v>
      </c>
      <c r="V14" s="4">
        <v>0</v>
      </c>
      <c r="W14" s="4">
        <v>0</v>
      </c>
      <c r="X14" s="4" t="s">
        <v>36</v>
      </c>
      <c r="Y14" s="4" t="s">
        <v>68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70</v>
      </c>
      <c r="E15" s="4" t="s">
        <v>79</v>
      </c>
      <c r="F15" s="6">
        <v>45122</v>
      </c>
      <c r="G15" s="6">
        <v>45125</v>
      </c>
      <c r="H15" s="4">
        <v>1</v>
      </c>
      <c r="I15" s="4">
        <v>3</v>
      </c>
      <c r="J15" s="4">
        <v>3</v>
      </c>
      <c r="K15" s="4" t="s">
        <v>30</v>
      </c>
      <c r="L15" s="4">
        <v>915.6</v>
      </c>
      <c r="M15" s="4">
        <v>915.6</v>
      </c>
      <c r="N15" s="4" t="s">
        <v>80</v>
      </c>
      <c r="O15" s="4" t="s">
        <v>32</v>
      </c>
      <c r="P15" s="4" t="s">
        <v>33</v>
      </c>
      <c r="Q15" s="4">
        <v>0</v>
      </c>
      <c r="R15" s="8">
        <v>45120</v>
      </c>
      <c r="S15" s="6">
        <v>45140</v>
      </c>
      <c r="T15" s="4" t="s">
        <v>34</v>
      </c>
      <c r="U15" s="4">
        <v>915.6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70</v>
      </c>
      <c r="E16" s="4" t="s">
        <v>79</v>
      </c>
      <c r="F16" s="6">
        <v>45122</v>
      </c>
      <c r="G16" s="6">
        <v>45125</v>
      </c>
      <c r="H16" s="4">
        <v>1</v>
      </c>
      <c r="I16" s="4">
        <v>3</v>
      </c>
      <c r="J16" s="4">
        <v>3</v>
      </c>
      <c r="K16" s="4" t="s">
        <v>30</v>
      </c>
      <c r="L16" s="4">
        <v>915.6</v>
      </c>
      <c r="M16" s="4">
        <v>915.6</v>
      </c>
      <c r="N16" s="4" t="s">
        <v>80</v>
      </c>
      <c r="O16" s="4" t="s">
        <v>32</v>
      </c>
      <c r="P16" s="4" t="s">
        <v>33</v>
      </c>
      <c r="Q16" s="4">
        <v>0</v>
      </c>
      <c r="R16" s="8">
        <v>45121.0000115741</v>
      </c>
      <c r="S16" s="6">
        <v>45140</v>
      </c>
      <c r="T16" s="4" t="s">
        <v>34</v>
      </c>
      <c r="U16" s="4">
        <v>915.6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82</v>
      </c>
      <c r="B17" s="4" t="s">
        <v>26</v>
      </c>
      <c r="C17" s="4" t="s">
        <v>27</v>
      </c>
      <c r="D17" s="4" t="s">
        <v>70</v>
      </c>
      <c r="E17" s="4" t="s">
        <v>83</v>
      </c>
      <c r="F17" s="6">
        <v>45124</v>
      </c>
      <c r="G17" s="6">
        <v>45125</v>
      </c>
      <c r="H17" s="4">
        <v>1</v>
      </c>
      <c r="I17" s="4">
        <v>1</v>
      </c>
      <c r="J17" s="4">
        <v>1</v>
      </c>
      <c r="K17" s="4" t="s">
        <v>30</v>
      </c>
      <c r="L17" s="4">
        <v>305.2</v>
      </c>
      <c r="M17" s="4">
        <v>305.2</v>
      </c>
      <c r="N17" s="4" t="s">
        <v>84</v>
      </c>
      <c r="O17" s="4" t="s">
        <v>32</v>
      </c>
      <c r="P17" s="4" t="s">
        <v>33</v>
      </c>
      <c r="Q17" s="4">
        <v>0</v>
      </c>
      <c r="R17" s="8">
        <v>45121.0000115741</v>
      </c>
      <c r="S17" s="6">
        <v>45140</v>
      </c>
      <c r="T17" s="4" t="s">
        <v>34</v>
      </c>
      <c r="U17" s="4">
        <v>305.2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85</v>
      </c>
      <c r="B18" s="4" t="s">
        <v>26</v>
      </c>
      <c r="C18" s="4" t="s">
        <v>27</v>
      </c>
      <c r="D18" s="4" t="s">
        <v>70</v>
      </c>
      <c r="E18" s="4" t="s">
        <v>86</v>
      </c>
      <c r="F18" s="6">
        <v>45124</v>
      </c>
      <c r="G18" s="6">
        <v>45125</v>
      </c>
      <c r="H18" s="4">
        <v>5</v>
      </c>
      <c r="I18" s="4">
        <v>1</v>
      </c>
      <c r="J18" s="4">
        <v>5</v>
      </c>
      <c r="K18" s="4" t="s">
        <v>30</v>
      </c>
      <c r="L18" s="4">
        <v>1470</v>
      </c>
      <c r="M18" s="4">
        <v>1470</v>
      </c>
      <c r="N18" s="4" t="s">
        <v>87</v>
      </c>
      <c r="O18" s="4" t="s">
        <v>32</v>
      </c>
      <c r="P18" s="4" t="s">
        <v>33</v>
      </c>
      <c r="Q18" s="4">
        <v>0</v>
      </c>
      <c r="R18" s="8">
        <v>45122</v>
      </c>
      <c r="S18" s="6">
        <v>45140</v>
      </c>
      <c r="T18" s="4" t="s">
        <v>34</v>
      </c>
      <c r="U18" s="4">
        <v>1470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85</v>
      </c>
      <c r="B19" s="4" t="s">
        <v>26</v>
      </c>
      <c r="C19" s="4" t="s">
        <v>73</v>
      </c>
      <c r="D19" s="4" t="s">
        <v>70</v>
      </c>
      <c r="E19" s="4" t="s">
        <v>86</v>
      </c>
      <c r="F19" s="6">
        <v>45124</v>
      </c>
      <c r="G19" s="6">
        <v>45125</v>
      </c>
      <c r="H19" s="4">
        <v>5</v>
      </c>
      <c r="I19" s="4">
        <v>1</v>
      </c>
      <c r="J19" s="4">
        <v>5</v>
      </c>
      <c r="K19" s="4" t="s">
        <v>30</v>
      </c>
      <c r="L19" s="4">
        <v>-1470</v>
      </c>
      <c r="M19" s="4">
        <v>-1470</v>
      </c>
      <c r="N19" s="4" t="s">
        <v>87</v>
      </c>
      <c r="O19" s="4" t="s">
        <v>32</v>
      </c>
      <c r="P19" s="4" t="s">
        <v>33</v>
      </c>
      <c r="Q19" s="4">
        <v>0</v>
      </c>
      <c r="R19" s="8">
        <v>45122</v>
      </c>
      <c r="S19" s="6">
        <v>45140</v>
      </c>
      <c r="T19" s="4" t="s">
        <v>34</v>
      </c>
      <c r="U19" s="4">
        <v>-1470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88</v>
      </c>
      <c r="B20" s="4" t="s">
        <v>26</v>
      </c>
      <c r="C20" s="4" t="s">
        <v>27</v>
      </c>
      <c r="D20" s="4" t="s">
        <v>70</v>
      </c>
      <c r="E20" s="4" t="s">
        <v>83</v>
      </c>
      <c r="F20" s="6">
        <v>45124</v>
      </c>
      <c r="G20" s="6">
        <v>45125</v>
      </c>
      <c r="H20" s="4">
        <v>5</v>
      </c>
      <c r="I20" s="4">
        <v>1</v>
      </c>
      <c r="J20" s="4">
        <v>5</v>
      </c>
      <c r="K20" s="4" t="s">
        <v>30</v>
      </c>
      <c r="L20" s="4">
        <v>1526</v>
      </c>
      <c r="M20" s="4">
        <v>1526</v>
      </c>
      <c r="N20" s="4" t="s">
        <v>89</v>
      </c>
      <c r="O20" s="4" t="s">
        <v>32</v>
      </c>
      <c r="P20" s="4" t="s">
        <v>33</v>
      </c>
      <c r="Q20" s="4">
        <v>0</v>
      </c>
      <c r="R20" s="8">
        <v>45122</v>
      </c>
      <c r="S20" s="6">
        <v>45140</v>
      </c>
      <c r="T20" s="4" t="s">
        <v>34</v>
      </c>
      <c r="U20" s="4">
        <v>1526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88</v>
      </c>
      <c r="B21" s="4" t="s">
        <v>26</v>
      </c>
      <c r="C21" s="4" t="s">
        <v>73</v>
      </c>
      <c r="D21" s="4" t="s">
        <v>70</v>
      </c>
      <c r="E21" s="4" t="s">
        <v>83</v>
      </c>
      <c r="F21" s="6">
        <v>45124</v>
      </c>
      <c r="G21" s="6">
        <v>45125</v>
      </c>
      <c r="H21" s="4">
        <v>5</v>
      </c>
      <c r="I21" s="4">
        <v>1</v>
      </c>
      <c r="J21" s="4">
        <v>5</v>
      </c>
      <c r="K21" s="4" t="s">
        <v>30</v>
      </c>
      <c r="L21" s="4">
        <v>-1526</v>
      </c>
      <c r="M21" s="4">
        <v>-1526</v>
      </c>
      <c r="N21" s="4" t="s">
        <v>89</v>
      </c>
      <c r="O21" s="4" t="s">
        <v>32</v>
      </c>
      <c r="P21" s="4" t="s">
        <v>33</v>
      </c>
      <c r="Q21" s="4">
        <v>0</v>
      </c>
      <c r="R21" s="8">
        <v>45122</v>
      </c>
      <c r="S21" s="6">
        <v>45140</v>
      </c>
      <c r="T21" s="4" t="s">
        <v>34</v>
      </c>
      <c r="U21" s="4">
        <v>-1526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90</v>
      </c>
      <c r="B22" s="4" t="s">
        <v>26</v>
      </c>
      <c r="C22" s="4" t="s">
        <v>27</v>
      </c>
      <c r="D22" s="4" t="s">
        <v>70</v>
      </c>
      <c r="E22" s="4" t="s">
        <v>86</v>
      </c>
      <c r="F22" s="6">
        <v>45124</v>
      </c>
      <c r="G22" s="6">
        <v>45125</v>
      </c>
      <c r="H22" s="4">
        <v>3</v>
      </c>
      <c r="I22" s="4">
        <v>1</v>
      </c>
      <c r="J22" s="4">
        <v>3</v>
      </c>
      <c r="K22" s="4" t="s">
        <v>30</v>
      </c>
      <c r="L22" s="4">
        <v>882</v>
      </c>
      <c r="M22" s="4">
        <v>882</v>
      </c>
      <c r="N22" s="4" t="s">
        <v>91</v>
      </c>
      <c r="O22" s="4" t="s">
        <v>32</v>
      </c>
      <c r="P22" s="4" t="s">
        <v>33</v>
      </c>
      <c r="Q22" s="4">
        <v>0</v>
      </c>
      <c r="R22" s="8">
        <v>45123</v>
      </c>
      <c r="S22" s="6">
        <v>45140</v>
      </c>
      <c r="T22" s="4" t="s">
        <v>34</v>
      </c>
      <c r="U22" s="4">
        <v>882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92</v>
      </c>
      <c r="B23" s="4" t="s">
        <v>26</v>
      </c>
      <c r="C23" s="4" t="s">
        <v>27</v>
      </c>
      <c r="D23" s="4" t="s">
        <v>70</v>
      </c>
      <c r="E23" s="4" t="s">
        <v>83</v>
      </c>
      <c r="F23" s="6">
        <v>45124</v>
      </c>
      <c r="G23" s="6">
        <v>45125</v>
      </c>
      <c r="H23" s="4">
        <v>2</v>
      </c>
      <c r="I23" s="4">
        <v>1</v>
      </c>
      <c r="J23" s="4">
        <v>2</v>
      </c>
      <c r="K23" s="4" t="s">
        <v>30</v>
      </c>
      <c r="L23" s="4">
        <v>610.4</v>
      </c>
      <c r="M23" s="4">
        <v>610.4</v>
      </c>
      <c r="N23" s="4" t="s">
        <v>93</v>
      </c>
      <c r="O23" s="4" t="s">
        <v>32</v>
      </c>
      <c r="P23" s="4" t="s">
        <v>33</v>
      </c>
      <c r="Q23" s="4">
        <v>0</v>
      </c>
      <c r="R23" s="8">
        <v>45123</v>
      </c>
      <c r="S23" s="6">
        <v>45140</v>
      </c>
      <c r="T23" s="4" t="s">
        <v>34</v>
      </c>
      <c r="U23" s="4">
        <v>610.4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90</v>
      </c>
      <c r="B24" s="4" t="s">
        <v>26</v>
      </c>
      <c r="C24" s="4" t="s">
        <v>73</v>
      </c>
      <c r="D24" s="4" t="s">
        <v>70</v>
      </c>
      <c r="E24" s="4" t="s">
        <v>86</v>
      </c>
      <c r="F24" s="6">
        <v>45124</v>
      </c>
      <c r="G24" s="6">
        <v>45125</v>
      </c>
      <c r="H24" s="4">
        <v>3</v>
      </c>
      <c r="I24" s="4">
        <v>1</v>
      </c>
      <c r="J24" s="4">
        <v>3</v>
      </c>
      <c r="K24" s="4" t="s">
        <v>30</v>
      </c>
      <c r="L24" s="4">
        <v>-882</v>
      </c>
      <c r="M24" s="4">
        <v>-882</v>
      </c>
      <c r="N24" s="4" t="s">
        <v>91</v>
      </c>
      <c r="O24" s="4" t="s">
        <v>32</v>
      </c>
      <c r="P24" s="4" t="s">
        <v>33</v>
      </c>
      <c r="Q24" s="4">
        <v>0</v>
      </c>
      <c r="R24" s="8">
        <v>45123</v>
      </c>
      <c r="S24" s="6">
        <v>45140</v>
      </c>
      <c r="T24" s="4" t="s">
        <v>34</v>
      </c>
      <c r="U24" s="4">
        <v>-882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94</v>
      </c>
      <c r="B25" s="4" t="s">
        <v>26</v>
      </c>
      <c r="C25" s="4" t="s">
        <v>27</v>
      </c>
      <c r="D25" s="4" t="s">
        <v>70</v>
      </c>
      <c r="E25" s="4" t="s">
        <v>86</v>
      </c>
      <c r="F25" s="6">
        <v>45124</v>
      </c>
      <c r="G25" s="6">
        <v>45125</v>
      </c>
      <c r="H25" s="4">
        <v>2</v>
      </c>
      <c r="I25" s="4">
        <v>1</v>
      </c>
      <c r="J25" s="4">
        <v>2</v>
      </c>
      <c r="K25" s="4" t="s">
        <v>30</v>
      </c>
      <c r="L25" s="4">
        <v>588</v>
      </c>
      <c r="M25" s="4">
        <v>588</v>
      </c>
      <c r="N25" s="4" t="s">
        <v>95</v>
      </c>
      <c r="O25" s="4" t="s">
        <v>32</v>
      </c>
      <c r="P25" s="4" t="s">
        <v>33</v>
      </c>
      <c r="Q25" s="4">
        <v>0</v>
      </c>
      <c r="R25" s="8">
        <v>45123</v>
      </c>
      <c r="S25" s="6">
        <v>45140</v>
      </c>
      <c r="T25" s="4" t="s">
        <v>34</v>
      </c>
      <c r="U25" s="4">
        <v>588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94</v>
      </c>
      <c r="B26" s="4" t="s">
        <v>26</v>
      </c>
      <c r="C26" s="4" t="s">
        <v>73</v>
      </c>
      <c r="D26" s="4" t="s">
        <v>70</v>
      </c>
      <c r="E26" s="4" t="s">
        <v>86</v>
      </c>
      <c r="F26" s="6">
        <v>45124</v>
      </c>
      <c r="G26" s="6">
        <v>45125</v>
      </c>
      <c r="H26" s="4">
        <v>2</v>
      </c>
      <c r="I26" s="4">
        <v>1</v>
      </c>
      <c r="J26" s="4">
        <v>2</v>
      </c>
      <c r="K26" s="4" t="s">
        <v>30</v>
      </c>
      <c r="L26" s="4">
        <v>-588</v>
      </c>
      <c r="M26" s="4">
        <v>-588</v>
      </c>
      <c r="N26" s="4" t="s">
        <v>95</v>
      </c>
      <c r="O26" s="4" t="s">
        <v>32</v>
      </c>
      <c r="P26" s="4" t="s">
        <v>33</v>
      </c>
      <c r="Q26" s="4">
        <v>0</v>
      </c>
      <c r="R26" s="8">
        <v>45123</v>
      </c>
      <c r="S26" s="6">
        <v>45140</v>
      </c>
      <c r="T26" s="4" t="s">
        <v>34</v>
      </c>
      <c r="U26" s="4">
        <v>-588</v>
      </c>
      <c r="V26" s="4">
        <v>0</v>
      </c>
      <c r="W26" s="4">
        <v>0</v>
      </c>
      <c r="X26" s="4" t="s">
        <v>36</v>
      </c>
      <c r="Y2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D29" sqref="D29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9">
      <c r="A2" s="5">
        <v>999224279953346</v>
      </c>
      <c r="B2" s="6">
        <v>45123</v>
      </c>
      <c r="C2" s="6">
        <v>45125</v>
      </c>
      <c r="D2" s="4">
        <v>1540</v>
      </c>
      <c r="E2" s="4" t="str">
        <f>VLOOKUP(A2,HOP!A:L,12,0)</f>
        <v>1540.00</v>
      </c>
      <c r="F2" s="4" t="str">
        <f>VLOOKUP(A2,HOP!A:C,3,0)</f>
        <v>3391753</v>
      </c>
      <c r="G2" s="4">
        <f>D2-E2</f>
        <v>0</v>
      </c>
      <c r="H2" s="4" t="str">
        <f>$H$1&amp;F2</f>
        <v>,3391753</v>
      </c>
      <c r="I2" s="4" t="str">
        <f>VLOOKUP(A2,HOP!A:U,21,0)</f>
        <v>直采</v>
      </c>
    </row>
    <row r="3" s="4" customFormat="1" spans="1:9">
      <c r="A3" s="5">
        <v>999224282802345</v>
      </c>
      <c r="B3" s="6">
        <v>45123</v>
      </c>
      <c r="C3" s="6">
        <v>45125</v>
      </c>
      <c r="D3" s="4">
        <v>1540</v>
      </c>
      <c r="E3" s="4" t="str">
        <f>VLOOKUP(A3,HOP!A:L,12,0)</f>
        <v>1540.00</v>
      </c>
      <c r="F3" s="4" t="str">
        <f>VLOOKUP(A3,HOP!A:C,3,0)</f>
        <v>3392480</v>
      </c>
      <c r="G3" s="4">
        <f t="shared" ref="G3:G19" si="0">D3-E3</f>
        <v>0</v>
      </c>
      <c r="H3" s="4" t="str">
        <f t="shared" ref="H3:H19" si="1">$H$1&amp;F3</f>
        <v>,3392480</v>
      </c>
      <c r="I3" s="4" t="str">
        <f>VLOOKUP(A3,HOP!A:U,21,0)</f>
        <v>直采</v>
      </c>
    </row>
    <row r="4" s="4" customFormat="1" spans="1:9">
      <c r="A4" s="5">
        <v>999224301804861</v>
      </c>
      <c r="B4" s="6">
        <v>45122</v>
      </c>
      <c r="C4" s="6">
        <v>45125</v>
      </c>
      <c r="D4" s="4">
        <v>10608</v>
      </c>
      <c r="E4" s="4" t="str">
        <f>VLOOKUP(A4,HOP!A:L,12,0)</f>
        <v>10608.00</v>
      </c>
      <c r="F4" s="4" t="str">
        <f>VLOOKUP(A4,HOP!A:C,3,0)</f>
        <v>3396572</v>
      </c>
      <c r="G4" s="4">
        <f t="shared" si="0"/>
        <v>0</v>
      </c>
      <c r="H4" s="4" t="str">
        <f t="shared" si="1"/>
        <v>,3396572</v>
      </c>
      <c r="I4" s="4" t="str">
        <f>VLOOKUP(A4,HOP!A:U,21,0)</f>
        <v>直采</v>
      </c>
    </row>
    <row r="5" s="4" customFormat="1" spans="1:9">
      <c r="A5" s="5">
        <v>999225144827670</v>
      </c>
      <c r="B5" s="6">
        <v>45122</v>
      </c>
      <c r="C5" s="6">
        <v>45125</v>
      </c>
      <c r="D5" s="4">
        <v>2975</v>
      </c>
      <c r="E5" s="4" t="str">
        <f>VLOOKUP(A5,HOP!A:L,12,0)</f>
        <v>2975.00</v>
      </c>
      <c r="F5" s="4" t="str">
        <f>VLOOKUP(A5,HOP!A:C,3,0)</f>
        <v>3597423</v>
      </c>
      <c r="G5" s="4">
        <f t="shared" si="0"/>
        <v>0</v>
      </c>
      <c r="H5" s="4" t="str">
        <f t="shared" si="1"/>
        <v>,3597423</v>
      </c>
      <c r="I5" s="4" t="str">
        <f>VLOOKUP(A5,HOP!A:U,21,0)</f>
        <v>直采</v>
      </c>
    </row>
    <row r="6" s="4" customFormat="1" spans="1:9">
      <c r="A6" s="5">
        <v>999225168528739</v>
      </c>
      <c r="B6" s="6">
        <v>45120</v>
      </c>
      <c r="C6" s="6">
        <v>45125</v>
      </c>
      <c r="D6" s="4">
        <v>4056</v>
      </c>
      <c r="E6" s="4" t="str">
        <f>VLOOKUP(A6,HOP!A:L,12,0)</f>
        <v>4056.00</v>
      </c>
      <c r="F6" s="4" t="str">
        <f>VLOOKUP(A6,HOP!A:C,3,0)</f>
        <v>3603009</v>
      </c>
      <c r="G6" s="4">
        <f t="shared" si="0"/>
        <v>0</v>
      </c>
      <c r="H6" s="4" t="str">
        <f t="shared" si="1"/>
        <v>,3603009</v>
      </c>
      <c r="I6" s="4" t="str">
        <f>VLOOKUP(A6,HOP!A:U,21,0)</f>
        <v>直采</v>
      </c>
    </row>
    <row r="7" s="4" customFormat="1" spans="1:9">
      <c r="A7" s="5">
        <v>25186752621</v>
      </c>
      <c r="B7" s="6">
        <v>45123</v>
      </c>
      <c r="C7" s="6">
        <v>45125</v>
      </c>
      <c r="D7" s="4">
        <v>3828</v>
      </c>
      <c r="E7" s="4" t="str">
        <f>VLOOKUP(A7,HOP!A:L,12,0)</f>
        <v>3828.00</v>
      </c>
      <c r="F7" s="4" t="str">
        <f>VLOOKUP(A7,HOP!A:C,3,0)</f>
        <v>3606661</v>
      </c>
      <c r="G7" s="4">
        <f t="shared" si="0"/>
        <v>0</v>
      </c>
      <c r="H7" s="4" t="str">
        <f t="shared" si="1"/>
        <v>,3606661</v>
      </c>
      <c r="I7" s="4" t="str">
        <f>VLOOKUP(A7,HOP!A:U,21,0)</f>
        <v>直采</v>
      </c>
    </row>
    <row r="8" s="4" customFormat="1" spans="1:9">
      <c r="A8" s="5">
        <v>999225220586856</v>
      </c>
      <c r="B8" s="6">
        <v>45123</v>
      </c>
      <c r="C8" s="6">
        <v>45125</v>
      </c>
      <c r="D8" s="4">
        <v>1581</v>
      </c>
      <c r="E8" s="4" t="str">
        <f>VLOOKUP(A8,HOP!A:L,12,0)</f>
        <v>1581.00</v>
      </c>
      <c r="F8" s="4" t="str">
        <f>VLOOKUP(A8,HOP!A:C,3,0)</f>
        <v>3612827</v>
      </c>
      <c r="G8" s="4">
        <f t="shared" si="0"/>
        <v>0</v>
      </c>
      <c r="H8" s="4" t="str">
        <f t="shared" si="1"/>
        <v>,3612827</v>
      </c>
      <c r="I8" s="4" t="str">
        <f>VLOOKUP(A8,HOP!A:U,21,0)</f>
        <v>直采</v>
      </c>
    </row>
    <row r="9" s="4" customFormat="1" spans="1:10">
      <c r="A9" s="5">
        <v>999225257259602</v>
      </c>
      <c r="B9" s="6">
        <v>45118</v>
      </c>
      <c r="C9" s="6">
        <v>45125</v>
      </c>
      <c r="D9" s="4">
        <v>721</v>
      </c>
      <c r="E9" s="4">
        <v>721</v>
      </c>
      <c r="F9" s="9" t="s">
        <v>97</v>
      </c>
      <c r="G9" s="4">
        <f t="shared" si="0"/>
        <v>0</v>
      </c>
      <c r="H9" s="4" t="str">
        <f t="shared" si="1"/>
        <v>,202308021732430001</v>
      </c>
      <c r="I9" s="4" t="e">
        <f>VLOOKUP(A9,HOP!A:U,21,0)</f>
        <v>#N/A</v>
      </c>
      <c r="J9" s="7">
        <v>8.2</v>
      </c>
    </row>
    <row r="10" s="4" customFormat="1" hidden="1" spans="1:9">
      <c r="A10" s="5">
        <v>999225262457526</v>
      </c>
      <c r="B10" s="6">
        <v>45124</v>
      </c>
      <c r="C10" s="6">
        <v>45125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25268651182</v>
      </c>
      <c r="B11" s="6">
        <v>45123</v>
      </c>
      <c r="C11" s="6">
        <v>45125</v>
      </c>
      <c r="D11" s="4">
        <v>1996</v>
      </c>
      <c r="E11" s="4" t="str">
        <f>VLOOKUP(A11,HOP!A:L,12,0)</f>
        <v>1996.00</v>
      </c>
      <c r="F11" s="4" t="str">
        <f>VLOOKUP(A11,HOP!A:C,3,0)</f>
        <v>3623283</v>
      </c>
      <c r="G11" s="4">
        <f t="shared" si="0"/>
        <v>0</v>
      </c>
      <c r="H11" s="4" t="str">
        <f t="shared" si="1"/>
        <v>,3623283</v>
      </c>
      <c r="I11" s="4" t="str">
        <f>VLOOKUP(A11,HOP!A:U,21,0)</f>
        <v>直采</v>
      </c>
    </row>
    <row r="12" s="4" customFormat="1" spans="1:10">
      <c r="A12" s="5">
        <v>999225306264225</v>
      </c>
      <c r="B12" s="6">
        <v>45122</v>
      </c>
      <c r="C12" s="6">
        <v>45125</v>
      </c>
      <c r="D12" s="4">
        <v>915.6</v>
      </c>
      <c r="E12" s="4">
        <v>915.6</v>
      </c>
      <c r="F12" s="9" t="s">
        <v>98</v>
      </c>
      <c r="G12" s="4">
        <f t="shared" si="0"/>
        <v>0</v>
      </c>
      <c r="H12" s="4" t="str">
        <f t="shared" si="1"/>
        <v>,202307131924230076</v>
      </c>
      <c r="I12" s="4" t="e">
        <f>VLOOKUP(A12,HOP!A:U,21,0)</f>
        <v>#N/A</v>
      </c>
      <c r="J12" s="4">
        <v>7.13</v>
      </c>
    </row>
    <row r="13" s="4" customFormat="1" spans="1:10">
      <c r="A13" s="5">
        <v>999225314621731</v>
      </c>
      <c r="B13" s="6">
        <v>45122</v>
      </c>
      <c r="C13" s="6">
        <v>45125</v>
      </c>
      <c r="D13" s="4">
        <v>915.6</v>
      </c>
      <c r="E13" s="4">
        <v>915.6</v>
      </c>
      <c r="F13" s="9" t="s">
        <v>99</v>
      </c>
      <c r="G13" s="4">
        <f t="shared" si="0"/>
        <v>0</v>
      </c>
      <c r="H13" s="4" t="str">
        <f t="shared" si="1"/>
        <v>,202307140824540068</v>
      </c>
      <c r="I13" s="4" t="e">
        <f>VLOOKUP(A13,HOP!A:U,21,0)</f>
        <v>#N/A</v>
      </c>
      <c r="J13" s="4">
        <v>7.14</v>
      </c>
    </row>
    <row r="14" s="4" customFormat="1" spans="1:10">
      <c r="A14" s="5">
        <v>999225317193683</v>
      </c>
      <c r="B14" s="6">
        <v>45124</v>
      </c>
      <c r="C14" s="6">
        <v>45125</v>
      </c>
      <c r="D14" s="4">
        <v>305.2</v>
      </c>
      <c r="E14" s="4">
        <v>305.2</v>
      </c>
      <c r="F14" s="9" t="s">
        <v>100</v>
      </c>
      <c r="G14" s="4">
        <f t="shared" si="0"/>
        <v>0</v>
      </c>
      <c r="H14" s="4" t="str">
        <f t="shared" si="1"/>
        <v>,202307140958250025</v>
      </c>
      <c r="I14" s="4" t="e">
        <f>VLOOKUP(A14,HOP!A:U,21,0)</f>
        <v>#N/A</v>
      </c>
      <c r="J14" s="4">
        <v>7.14</v>
      </c>
    </row>
    <row r="15" s="4" customFormat="1" hidden="1" spans="1:9">
      <c r="A15" s="5">
        <v>999225358481085</v>
      </c>
      <c r="B15" s="6">
        <v>45124</v>
      </c>
      <c r="C15" s="6">
        <v>45125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999225358519484</v>
      </c>
      <c r="B16" s="6">
        <v>45124</v>
      </c>
      <c r="C16" s="6">
        <v>45125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999225360578641</v>
      </c>
      <c r="B17" s="6">
        <v>45124</v>
      </c>
      <c r="C17" s="6">
        <v>45125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10">
      <c r="A18" s="5">
        <v>999225360583402</v>
      </c>
      <c r="B18" s="6">
        <v>45124</v>
      </c>
      <c r="C18" s="6">
        <v>45125</v>
      </c>
      <c r="D18" s="4">
        <v>610.4</v>
      </c>
      <c r="E18" s="4">
        <v>610.4</v>
      </c>
      <c r="F18" s="9" t="s">
        <v>101</v>
      </c>
      <c r="G18" s="4">
        <f t="shared" si="0"/>
        <v>0</v>
      </c>
      <c r="H18" s="4" t="str">
        <f t="shared" si="1"/>
        <v>,202307160817270076</v>
      </c>
      <c r="I18" s="4" t="e">
        <f>VLOOKUP(A18,HOP!A:U,21,0)</f>
        <v>#N/A</v>
      </c>
      <c r="J18" s="4">
        <v>7.16</v>
      </c>
    </row>
    <row r="19" s="4" customFormat="1" hidden="1" spans="1:9">
      <c r="A19" s="5">
        <v>999225360594036</v>
      </c>
      <c r="B19" s="6">
        <v>45124</v>
      </c>
      <c r="C19" s="6">
        <v>45125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1" spans="4:4">
      <c r="D21" s="4">
        <f>SUM(D2:D20)</f>
        <v>31591.8</v>
      </c>
    </row>
    <row r="22" spans="4:4">
      <c r="D22" s="4" t="s">
        <v>102</v>
      </c>
    </row>
    <row r="25" spans="1:3">
      <c r="A25" s="4" t="s">
        <v>103</v>
      </c>
      <c r="B25" s="4">
        <v>28124</v>
      </c>
      <c r="C25" s="4">
        <v>30522.33</v>
      </c>
    </row>
    <row r="26" spans="1:3">
      <c r="A26" s="4" t="s">
        <v>104</v>
      </c>
      <c r="B26" s="4">
        <v>3467.8</v>
      </c>
      <c r="C26" s="4">
        <v>3763.52</v>
      </c>
    </row>
    <row r="27" spans="1:3">
      <c r="A27" s="4" t="s">
        <v>105</v>
      </c>
      <c r="B27" s="4">
        <f>SUBTOTAL(9,B25:B26)</f>
        <v>31591.8</v>
      </c>
      <c r="C27" s="4">
        <f>SUBTOTAL(9,C25:C26)</f>
        <v>34285.85</v>
      </c>
    </row>
    <row r="28" spans="1:1">
      <c r="A28" s="4" t="s">
        <v>106</v>
      </c>
    </row>
  </sheetData>
  <autoFilter ref="A1:W19">
    <filterColumn colId="3">
      <filters>
        <filter val="1540"/>
        <filter val="721"/>
        <filter val="1581"/>
        <filter val="305.2"/>
        <filter val="610.4"/>
        <filter val="2975"/>
        <filter val="1996"/>
        <filter val="4056"/>
        <filter val="915.6"/>
        <filter val="3828"/>
        <filter val="10608"/>
      </filters>
    </filterColumn>
    <extLst/>
  </autoFilter>
  <conditionalFormatting sqref="A1:A22 A25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9" sqref="A9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3">
        <v>25268651182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130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140</v>
      </c>
      <c r="T2" s="1" t="s">
        <v>141</v>
      </c>
      <c r="U2" s="1" t="s">
        <v>142</v>
      </c>
      <c r="V2" s="1" t="s">
        <v>143</v>
      </c>
    </row>
    <row r="3" s="1" customFormat="1" spans="1:22">
      <c r="A3" s="3">
        <v>999225220586856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130</v>
      </c>
      <c r="G3" s="1" t="s">
        <v>131</v>
      </c>
      <c r="H3" s="1" t="s">
        <v>132</v>
      </c>
      <c r="I3" s="1" t="s">
        <v>148</v>
      </c>
      <c r="J3" s="1" t="s">
        <v>134</v>
      </c>
      <c r="K3" s="1" t="s">
        <v>148</v>
      </c>
      <c r="L3" s="1" t="s">
        <v>148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149</v>
      </c>
      <c r="S3" s="1" t="s">
        <v>140</v>
      </c>
      <c r="T3" s="1" t="s">
        <v>141</v>
      </c>
      <c r="U3" s="1" t="s">
        <v>142</v>
      </c>
      <c r="V3" s="1" t="s">
        <v>143</v>
      </c>
    </row>
    <row r="4" s="1" customFormat="1" spans="1:22">
      <c r="A4" s="3">
        <v>25186752621</v>
      </c>
      <c r="B4" s="1" t="s">
        <v>150</v>
      </c>
      <c r="C4" s="1" t="s">
        <v>151</v>
      </c>
      <c r="D4" s="1" t="s">
        <v>152</v>
      </c>
      <c r="E4" s="1" t="s">
        <v>153</v>
      </c>
      <c r="F4" s="1" t="s">
        <v>130</v>
      </c>
      <c r="G4" s="1" t="s">
        <v>131</v>
      </c>
      <c r="H4" s="1" t="s">
        <v>132</v>
      </c>
      <c r="I4" s="1" t="s">
        <v>154</v>
      </c>
      <c r="J4" s="1" t="s">
        <v>134</v>
      </c>
      <c r="K4" s="1" t="s">
        <v>154</v>
      </c>
      <c r="L4" s="1" t="s">
        <v>154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155</v>
      </c>
      <c r="S4" s="1" t="s">
        <v>140</v>
      </c>
      <c r="T4" s="1" t="s">
        <v>141</v>
      </c>
      <c r="U4" s="1" t="s">
        <v>142</v>
      </c>
      <c r="V4" s="1" t="s">
        <v>143</v>
      </c>
    </row>
    <row r="5" s="1" customFormat="1" spans="1:22">
      <c r="A5" s="3">
        <v>999225168528739</v>
      </c>
      <c r="B5" s="1" t="s">
        <v>156</v>
      </c>
      <c r="C5" s="1" t="s">
        <v>157</v>
      </c>
      <c r="D5" s="1" t="s">
        <v>158</v>
      </c>
      <c r="E5" s="1" t="s">
        <v>159</v>
      </c>
      <c r="F5" s="1" t="s">
        <v>160</v>
      </c>
      <c r="G5" s="1" t="s">
        <v>131</v>
      </c>
      <c r="H5" s="1" t="s">
        <v>132</v>
      </c>
      <c r="I5" s="1" t="s">
        <v>161</v>
      </c>
      <c r="J5" s="1" t="s">
        <v>134</v>
      </c>
      <c r="K5" s="1" t="s">
        <v>161</v>
      </c>
      <c r="L5" s="1" t="s">
        <v>161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162</v>
      </c>
      <c r="S5" s="1" t="s">
        <v>140</v>
      </c>
      <c r="T5" s="1" t="s">
        <v>141</v>
      </c>
      <c r="U5" s="1" t="s">
        <v>142</v>
      </c>
      <c r="V5" s="1" t="s">
        <v>143</v>
      </c>
    </row>
    <row r="6" s="1" customFormat="1" spans="1:22">
      <c r="A6" s="3">
        <v>999225144827670</v>
      </c>
      <c r="B6" s="1" t="s">
        <v>163</v>
      </c>
      <c r="C6" s="1" t="s">
        <v>164</v>
      </c>
      <c r="D6" s="1" t="s">
        <v>128</v>
      </c>
      <c r="E6" s="1" t="s">
        <v>165</v>
      </c>
      <c r="F6" s="1" t="s">
        <v>166</v>
      </c>
      <c r="G6" s="1" t="s">
        <v>131</v>
      </c>
      <c r="H6" s="1" t="s">
        <v>132</v>
      </c>
      <c r="I6" s="1" t="s">
        <v>167</v>
      </c>
      <c r="J6" s="1" t="s">
        <v>134</v>
      </c>
      <c r="K6" s="1" t="s">
        <v>167</v>
      </c>
      <c r="L6" s="1" t="s">
        <v>167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168</v>
      </c>
      <c r="S6" s="1" t="s">
        <v>140</v>
      </c>
      <c r="T6" s="1" t="s">
        <v>141</v>
      </c>
      <c r="U6" s="1" t="s">
        <v>142</v>
      </c>
      <c r="V6" s="1" t="s">
        <v>143</v>
      </c>
    </row>
    <row r="7" s="1" customFormat="1" spans="1:22">
      <c r="A7" s="3">
        <v>999224301804861</v>
      </c>
      <c r="B7" s="1" t="s">
        <v>169</v>
      </c>
      <c r="C7" s="1" t="s">
        <v>170</v>
      </c>
      <c r="D7" s="1" t="s">
        <v>171</v>
      </c>
      <c r="E7" s="1" t="s">
        <v>172</v>
      </c>
      <c r="F7" s="1" t="s">
        <v>166</v>
      </c>
      <c r="G7" s="1" t="s">
        <v>131</v>
      </c>
      <c r="H7" s="1" t="s">
        <v>132</v>
      </c>
      <c r="I7" s="1" t="s">
        <v>173</v>
      </c>
      <c r="J7" s="1" t="s">
        <v>134</v>
      </c>
      <c r="K7" s="1" t="s">
        <v>173</v>
      </c>
      <c r="L7" s="1" t="s">
        <v>173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174</v>
      </c>
      <c r="S7" s="1" t="s">
        <v>140</v>
      </c>
      <c r="T7" s="1" t="s">
        <v>141</v>
      </c>
      <c r="U7" s="1" t="s">
        <v>142</v>
      </c>
      <c r="V7" s="1" t="s">
        <v>143</v>
      </c>
    </row>
    <row r="8" s="1" customFormat="1" spans="1:22">
      <c r="A8" s="3">
        <v>999224282802345</v>
      </c>
      <c r="B8" s="1" t="s">
        <v>175</v>
      </c>
      <c r="C8" s="1" t="s">
        <v>176</v>
      </c>
      <c r="D8" s="1" t="s">
        <v>146</v>
      </c>
      <c r="E8" s="1" t="s">
        <v>177</v>
      </c>
      <c r="F8" s="1" t="s">
        <v>130</v>
      </c>
      <c r="G8" s="1" t="s">
        <v>131</v>
      </c>
      <c r="H8" s="1" t="s">
        <v>132</v>
      </c>
      <c r="I8" s="1" t="s">
        <v>178</v>
      </c>
      <c r="J8" s="1" t="s">
        <v>134</v>
      </c>
      <c r="K8" s="1" t="s">
        <v>178</v>
      </c>
      <c r="L8" s="1" t="s">
        <v>178</v>
      </c>
      <c r="M8" s="1" t="s">
        <v>135</v>
      </c>
      <c r="N8" s="1" t="s">
        <v>135</v>
      </c>
      <c r="O8" s="1" t="s">
        <v>136</v>
      </c>
      <c r="P8" s="1" t="s">
        <v>137</v>
      </c>
      <c r="Q8" s="1" t="s">
        <v>138</v>
      </c>
      <c r="R8" s="1" t="s">
        <v>179</v>
      </c>
      <c r="S8" s="1" t="s">
        <v>140</v>
      </c>
      <c r="T8" s="1" t="s">
        <v>141</v>
      </c>
      <c r="U8" s="1" t="s">
        <v>142</v>
      </c>
      <c r="V8" s="1" t="s">
        <v>143</v>
      </c>
    </row>
    <row r="9" s="1" customFormat="1" spans="1:22">
      <c r="A9" s="3">
        <v>999224279953346</v>
      </c>
      <c r="B9" s="1" t="s">
        <v>175</v>
      </c>
      <c r="C9" s="1" t="s">
        <v>180</v>
      </c>
      <c r="D9" s="1" t="s">
        <v>146</v>
      </c>
      <c r="E9" s="1" t="s">
        <v>181</v>
      </c>
      <c r="F9" s="1" t="s">
        <v>130</v>
      </c>
      <c r="G9" s="1" t="s">
        <v>131</v>
      </c>
      <c r="H9" s="1" t="s">
        <v>132</v>
      </c>
      <c r="I9" s="1" t="s">
        <v>178</v>
      </c>
      <c r="J9" s="1" t="s">
        <v>134</v>
      </c>
      <c r="K9" s="1" t="s">
        <v>178</v>
      </c>
      <c r="L9" s="1" t="s">
        <v>178</v>
      </c>
      <c r="M9" s="1" t="s">
        <v>135</v>
      </c>
      <c r="N9" s="1" t="s">
        <v>135</v>
      </c>
      <c r="O9" s="1" t="s">
        <v>136</v>
      </c>
      <c r="P9" s="1" t="s">
        <v>137</v>
      </c>
      <c r="Q9" s="1" t="s">
        <v>138</v>
      </c>
      <c r="R9" s="1" t="s">
        <v>182</v>
      </c>
      <c r="S9" s="1" t="s">
        <v>140</v>
      </c>
      <c r="T9" s="1" t="s">
        <v>141</v>
      </c>
      <c r="U9" s="1" t="s">
        <v>142</v>
      </c>
      <c r="V9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2023-08-02T09:43:37Z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