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<sst xmlns="http://schemas.openxmlformats.org/spreadsheetml/2006/main" count="88" uniqueCount="77">
  <si>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</si>
  <si>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</si>
  <si>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</si>
  <si>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</si>
  <si>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</si>
  <si>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</si>
  <si>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</si>
  <si>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</si>
  <si>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</si>
  <si>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</si>
  <si>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</si>
  <si>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</si>
  <si>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</si>
  <si>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</si>
  <si>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</si>
  <si>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</si>
  <si>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</si>
  <si>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</si>
  <si>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</si>
  <si>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</si>
  <si>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</si>
  <si>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</si>
  <si>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</si>
  <si>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</si>
  <si>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</si>
  <si>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999225367629510	</t>
  </si>
  <si>
    <t>Ctrip</t>
  </si>
  <si>
    <t>正常</t>
  </si>
  <si>
    <t>[广州]琶洲酒店(广州会展中心磨碟沙地铁站店)(88183861)</t>
  </si>
  <si>
    <t>高级商务大床房&lt;至多8间&gt;&lt;2人入住&gt;&lt;早餐&gt;</t>
  </si>
  <si>
    <t>CNY</t>
  </si>
  <si>
    <t>高辉清</t>
  </si>
  <si>
    <t>CA13744230803CNY</t>
  </si>
  <si>
    <t>未提现</t>
  </si>
  <si>
    <t>携程开票</t>
  </si>
  <si>
    <t xml:space="preserve">3643337	</t>
  </si>
  <si>
    <t xml:space="preserve">219167	</t>
  </si>
  <si>
    <t>,</t>
  </si>
  <si>
    <t xml:space="preserve">  CNY 345</t>
  </si>
  <si>
    <t>A230803091018911</t>
  </si>
  <si>
    <t>总计：345元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</si>
  <si>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</si>
  <si>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</si>
  <si>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</si>
  <si>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</si>
  <si>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</si>
  <si>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</si>
  <si>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</si>
  <si>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</si>
  <si>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</si>
  <si>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</si>
  <si>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</si>
  <si>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</si>
  <si>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</si>
  <si>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</si>
  <si>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</si>
  <si>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</si>
  <si>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</si>
  <si>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</si>
  <si>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</si>
  <si>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</si>
  <si>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3643337</t>
  </si>
  <si>
    <t>琶洲酒店(广州会展中心磨碟沙地铁站店)</t>
  </si>
  <si>
    <t>2023-07-18</t>
  </si>
  <si>
    <t>2023-07-19</t>
  </si>
  <si>
    <t>退房日月结</t>
  </si>
  <si>
    <t>345.00</t>
  </si>
  <si>
    <t>RMB</t>
  </si>
  <si>
    <t>0</t>
  </si>
  <si>
    <t>0.00</t>
  </si>
  <si>
    <t>携程汇登国内直连</t>
  </si>
  <si>
    <t>01.011264</t>
  </si>
  <si>
    <t>2023-07-16 16:16:39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</si>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</sst>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45125</v>
      </c>
      <c r="G2" s="6">
        <v>45126</v>
      </c>
      <c r="H2" s="4">
        <v>1</v>
      </c>
      <c r="I2" s="4">
        <v>1</v>
      </c>
      <c r="J2" s="4">
        <v>1</v>
      </c>
      <c r="K2" s="4" t="s">
        <v>30</v>
      </c>
      <c r="L2" s="4">
        <v>345</v>
      </c>
      <c r="M2" s="4">
        <v>345</v>
      </c>
      <c r="N2" s="4" t="s">
        <v>31</v>
      </c>
      <c r="O2" s="4" t="s">
        <v>32</v>
      </c>
      <c r="P2" s="4" t="s">
        <v>33</v>
      </c>
      <c r="Q2" s="4">
        <v>0</v>
      </c>
      <c r="R2" s="7">
        <v>45123.0000115741</v>
      </c>
      <c r="S2" s="6">
        <v>45141</v>
      </c>
      <c r="T2" s="4" t="s">
        <v>34</v>
      </c>
      <c r="U2" s="4">
        <v>345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7" sqref="A7:B8"/>
    </sheetView>
  </sheetViews>
  <sheetFormatPr defaultColWidth="10" defaultRowHeight="14.4" outlineLevelRow="7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999225367629510</v>
      </c>
      <c r="B2" s="6">
        <v>45125</v>
      </c>
      <c r="C2" s="6">
        <v>45126</v>
      </c>
      <c r="D2" s="4">
        <v>345</v>
      </c>
      <c r="E2" s="4" t="str">
        <f>VLOOKUP(A2,HOP!A:L,12,0)</f>
        <v>345.00</v>
      </c>
      <c r="F2" s="4" t="str">
        <f>VLOOKUP(A2,HOP!A:C,3,0)</f>
        <v>3643337</v>
      </c>
      <c r="G2" s="4">
        <f>D2-E2</f>
        <v>0</v>
      </c>
      <c r="H2" s="4" t="str">
        <f>$H$1&amp;F2</f>
        <v>,3643337</v>
      </c>
      <c r="I2" s="4" t="str">
        <f>VLOOKUP(A2,HOP!A:U,21,0)</f>
        <v>直连</v>
      </c>
    </row>
    <row r="4" spans="4:4">
      <c r="D4" s="4">
        <f>SUM(D2:D3)</f>
        <v>345</v>
      </c>
    </row>
    <row r="5" spans="4:4">
      <c r="D5" s="4" t="s">
        <v>38</v>
      </c>
    </row>
    <row r="7" spans="1:2">
      <c r="A7" s="4" t="s">
        <v>39</v>
      </c>
      <c r="B7" s="4">
        <v>345</v>
      </c>
    </row>
    <row r="8" spans="1:1">
      <c r="A8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999225367629510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  <row r="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2023-08-03T01:10:17Z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