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对账!$A$1:$W$18</definedName>
  </definedNames>
  <calcPr calcId="144525"/>
</workbook>
</file>

<file path=xl/sharedStrings.xml><?xml version="1.0" encoding="utf-8"?>
<sst xmlns="http://schemas.openxmlformats.org/spreadsheetml/2006/main" count="411" uniqueCount="176">
  <si>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</si>
  <si>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</si>
  <si>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</si>
  <si>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</si>
  <si>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</si>
  <si>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</si>
  <si>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</si>
  <si>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</si>
  <si>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</si>
  <si>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</si>
  <si>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</si>
  <si>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</si>
  <si>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</si>
  <si>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</si>
  <si>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</si>
  <si>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</si>
  <si>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</si>
  <si>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</si>
  <si>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</si>
  <si>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</si>
  <si>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</si>
  <si>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</si>
  <si>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</si>
  <si>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</si>
  <si>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</si>
  <si>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999224186160871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</si>
  <si>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</si>
  <si>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</si>
  <si>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</si>
  <si>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</si>
  <si>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</si>
  <si>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LIU/FANGPING,jiang/hailin</t>
  </si>
  <si>
    <t>CA363230804CNY</t>
  </si>
  <si>
    <t>未提现</t>
  </si>
  <si>
    <t>携程开票</t>
  </si>
  <si>
    <t xml:space="preserve">3382145	</t>
  </si>
  <si>
    <t xml:space="preserve">	</t>
  </si>
  <si>
    <t xml:space="preserve">999224926315903	</t>
  </si>
  <si>
    <t>[香港]香港九龙海逸君绰酒店(Harbour Grand Kowloon)(17095949)</t>
  </si>
  <si>
    <t>高级客房(至少连住2晚及以上)&lt;特惠&gt;&lt;双人入住&gt;&lt;内宾&gt;&lt;无早&gt;</t>
  </si>
  <si>
    <t>SHENG/YANNAN,FU/DINGCHENG,WU/YINJUAN,SHENG/CHENNAN</t>
  </si>
  <si>
    <t xml:space="preserve">3543511	</t>
  </si>
  <si>
    <t xml:space="preserve">999225153056997	</t>
  </si>
  <si>
    <t>豪华房(至少提前5天预订)(至少连住2晚及以上)&lt;双人入住&gt;&lt;内宾&gt;&lt;无早&gt;</t>
  </si>
  <si>
    <t>WANG/LIUQIN,PAN/ZHENGYE,WANG/ZIQING,PAN/XIAOFU</t>
  </si>
  <si>
    <t xml:space="preserve">3600031	</t>
  </si>
  <si>
    <t xml:space="preserve">999225215085978	</t>
  </si>
  <si>
    <t>[梅州]梅州白天鹅迎宾馆(100697959)</t>
  </si>
  <si>
    <t>商务江景双床房&lt;超值特惠&gt;&lt;双人入住&gt;&lt;日历房套餐高价值&gt;&lt;单早&gt;&lt;新酒店礼盒&gt;</t>
  </si>
  <si>
    <t>罗君若</t>
  </si>
  <si>
    <t xml:space="preserve">999225219623078	</t>
  </si>
  <si>
    <t>JIN/RONG,ZHANG/YI,LI/WANQING,LIU/SHIRUI,LIU/JIN</t>
  </si>
  <si>
    <t xml:space="preserve">3612420	</t>
  </si>
  <si>
    <t xml:space="preserve">999225273462051	</t>
  </si>
  <si>
    <t>ZHANG/YUANYUAN,ZHANG/LIANFEN</t>
  </si>
  <si>
    <t xml:space="preserve">3624838	</t>
  </si>
  <si>
    <t xml:space="preserve">999225277530988	</t>
  </si>
  <si>
    <t>LI/SHANSHAN</t>
  </si>
  <si>
    <t xml:space="preserve">3625121	</t>
  </si>
  <si>
    <t xml:space="preserve">999225300010106	</t>
  </si>
  <si>
    <t>HUANG/ZICHUN</t>
  </si>
  <si>
    <t xml:space="preserve">3629434	</t>
  </si>
  <si>
    <t xml:space="preserve">999225360836966	</t>
  </si>
  <si>
    <t>[梅州]梅州麓湖山酒店(67856423)</t>
  </si>
  <si>
    <t>零压豪华大床房&lt;超值特惠&gt;&lt;双人入住&gt;&lt;双早&gt;&lt;日历房套餐高价值&gt;&lt;新酒店礼盒&gt;</t>
  </si>
  <si>
    <t>潘菊梅,潘文</t>
  </si>
  <si>
    <t xml:space="preserve">999225360860747	</t>
  </si>
  <si>
    <t>零压豪华双床房&lt;超值特惠&gt;&lt;双人入住&gt;&lt;双早&gt;&lt;日历房套餐高价值&gt;&lt;新酒店礼盒&gt;</t>
  </si>
  <si>
    <t>潘文</t>
  </si>
  <si>
    <t xml:space="preserve">999225378201306	</t>
  </si>
  <si>
    <t>[梅州]梅州昌盛豪生大酒店(45834822)</t>
  </si>
  <si>
    <t>柚见汝——非遗大床房&lt;特惠专享&gt;&lt;双人入住&gt;&lt;双早&gt;&lt;日历房套餐高价值&gt;&lt;新酒店礼盒&gt;</t>
  </si>
  <si>
    <t>揭英豪</t>
  </si>
  <si>
    <t>取消</t>
  </si>
  <si>
    <t xml:space="preserve">999225411783068	</t>
  </si>
  <si>
    <t>潘慈香</t>
  </si>
  <si>
    <t xml:space="preserve">2749553	</t>
  </si>
  <si>
    <t xml:space="preserve">999225424409819	</t>
  </si>
  <si>
    <t>柚见汝——非遗大床房&lt;超值特惠&gt;&lt;双人入住&gt;&lt;双早&gt;</t>
  </si>
  <si>
    <t>李凯</t>
  </si>
  <si>
    <t xml:space="preserve">593930	</t>
  </si>
  <si>
    <t xml:space="preserve">999225432858250	</t>
  </si>
  <si>
    <t>李仙</t>
  </si>
  <si>
    <t xml:space="preserve">999225440644328	</t>
  </si>
  <si>
    <t>吴嘉</t>
  </si>
  <si>
    <t xml:space="preserve">594049	</t>
  </si>
  <si>
    <t xml:space="preserve">999225440774922	</t>
  </si>
  <si>
    <t>柚见好——非遗双床房&lt;超值特惠&gt;&lt;双人入住&gt;&lt;双早&gt;</t>
  </si>
  <si>
    <t>高航</t>
  </si>
  <si>
    <t xml:space="preserve">594052	</t>
  </si>
  <si>
    <t xml:space="preserve">999225441088012	</t>
  </si>
  <si>
    <t>李坚</t>
  </si>
  <si>
    <t xml:space="preserve">594053	</t>
  </si>
  <si>
    <t>,</t>
  </si>
  <si>
    <t>3600031-999225153056997此单多收10860元待退回</t>
  </si>
  <si>
    <t>已关闭</t>
  </si>
  <si>
    <t>202307160802560071</t>
  </si>
  <si>
    <t>202307160831140076</t>
  </si>
  <si>
    <t>202307170835470071</t>
  </si>
  <si>
    <t>202307181545350069</t>
  </si>
  <si>
    <t>202307190827590021</t>
  </si>
  <si>
    <t>202307191248390021</t>
  </si>
  <si>
    <t>202307191818460069</t>
  </si>
  <si>
    <t>202307191823470069</t>
  </si>
  <si>
    <t>202307191837450069</t>
  </si>
  <si>
    <t>CNY 55732.8</t>
  </si>
  <si>
    <t>A230804092404911</t>
  </si>
  <si>
    <t>A230804092546228</t>
  </si>
  <si>
    <t>房集：i230804093047</t>
  </si>
  <si>
    <t>CNY / HKD 当前参考汇率: 1.090372214</t>
  </si>
  <si>
    <t>总计： 55732.8 CNY/
60769.5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</si>
  <si>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</si>
  <si>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</si>
  <si>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</si>
  <si>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</si>
  <si>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</si>
  <si>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</si>
  <si>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</si>
  <si>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</si>
  <si>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</si>
  <si>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</si>
  <si>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</si>
  <si>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</si>
  <si>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</si>
  <si>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</si>
  <si>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</si>
  <si>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</si>
  <si>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</si>
  <si>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</si>
  <si>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</si>
  <si>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2023-07-13</t>
  </si>
  <si>
    <t>3629434</t>
  </si>
  <si>
    <t>香港九龙酒店</t>
  </si>
  <si>
    <t>HUANG ZICHUN</t>
  </si>
  <si>
    <t>2023-07-18</t>
  </si>
  <si>
    <t>2023-07-20</t>
  </si>
  <si>
    <t>退房日周结</t>
  </si>
  <si>
    <t>1788.00</t>
  </si>
  <si>
    <t>RMB</t>
  </si>
  <si>
    <t>0</t>
  </si>
  <si>
    <t>0.00</t>
  </si>
  <si>
    <t>携程国内直连(DD)</t>
  </si>
  <si>
    <t>01.011249</t>
  </si>
  <si>
    <t>2023-07-13 15:58:04</t>
  </si>
  <si>
    <t>否</t>
  </si>
  <si>
    <t>汇智国际旅游发展有限公司</t>
  </si>
  <si>
    <t>直采</t>
  </si>
  <si>
    <t>中国</t>
  </si>
  <si>
    <t>2023-07-12</t>
  </si>
  <si>
    <t>3625121</t>
  </si>
  <si>
    <t>LI SHANSHAN</t>
  </si>
  <si>
    <t>2023-07-17</t>
  </si>
  <si>
    <t>2682.00</t>
  </si>
  <si>
    <t>2023-07-12 17:01:32</t>
  </si>
  <si>
    <t>3624838</t>
  </si>
  <si>
    <t>ZHANG YUANYUAN,ZHANG LIANFEN</t>
  </si>
  <si>
    <t>5988.00</t>
  </si>
  <si>
    <t>2023-07-12 15:47:45</t>
  </si>
  <si>
    <t>2023-07-09</t>
  </si>
  <si>
    <t>3612420</t>
  </si>
  <si>
    <t>JIN RONG,ZHANG YI,LI WANQING,LIU SHIRUI,LIU JIN</t>
  </si>
  <si>
    <t>2023-07-14</t>
  </si>
  <si>
    <t>19464.00</t>
  </si>
  <si>
    <t>2023-07-10 14:02:18</t>
  </si>
  <si>
    <t>2023-06-23</t>
  </si>
  <si>
    <t>3543511</t>
  </si>
  <si>
    <t>香港九龙海逸君绰酒店</t>
  </si>
  <si>
    <t>SHENG YANNAN,FU DINGCHENG,WU YINJUAN,SHENG CHENNAN</t>
  </si>
  <si>
    <t>3828.00</t>
  </si>
  <si>
    <t>2023-06-30 11:32:22</t>
  </si>
  <si>
    <t>2023-05-16</t>
  </si>
  <si>
    <t>3382145</t>
  </si>
  <si>
    <t>LIU FANGPING,jiang hailin</t>
  </si>
  <si>
    <t>2023-07-16</t>
  </si>
  <si>
    <t>6656.00</t>
  </si>
  <si>
    <t>2023-07-04 15:40:19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</si>
</sst>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686435</xdr:colOff>
      <xdr:row>20</xdr:row>
      <xdr:rowOff>22860</xdr:rowOff>
    </xdr:from>
    <xdr:to>
      <xdr:col>19</xdr:col>
      <xdr:colOff>556895</xdr:colOff>
      <xdr:row>46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2217420"/>
          <a:ext cx="9472295" cy="484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45123</v>
      </c>
      <c r="G2" s="6">
        <v>45127</v>
      </c>
      <c r="H2" s="4">
        <v>2</v>
      </c>
      <c r="I2" s="4">
        <v>4</v>
      </c>
      <c r="J2" s="4">
        <v>8</v>
      </c>
      <c r="K2" s="4" t="s">
        <v>30</v>
      </c>
      <c r="L2" s="4">
        <v>6656</v>
      </c>
      <c r="M2" s="4">
        <v>6656</v>
      </c>
      <c r="N2" s="4" t="s">
        <v>31</v>
      </c>
      <c r="O2" s="4" t="s">
        <v>32</v>
      </c>
      <c r="P2" s="4" t="s">
        <v>33</v>
      </c>
      <c r="Q2" s="4">
        <v>0</v>
      </c>
      <c r="R2" s="11">
        <v>45062</v>
      </c>
      <c r="S2" s="6">
        <v>45142</v>
      </c>
      <c r="T2" s="4" t="s">
        <v>34</v>
      </c>
      <c r="U2" s="4">
        <v>6656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45125</v>
      </c>
      <c r="G3" s="6">
        <v>45127</v>
      </c>
      <c r="H3" s="4">
        <v>2</v>
      </c>
      <c r="I3" s="4">
        <v>2</v>
      </c>
      <c r="J3" s="4">
        <v>4</v>
      </c>
      <c r="K3" s="4" t="s">
        <v>30</v>
      </c>
      <c r="L3" s="4">
        <v>3828</v>
      </c>
      <c r="M3" s="4">
        <v>3828</v>
      </c>
      <c r="N3" s="4" t="s">
        <v>40</v>
      </c>
      <c r="O3" s="4" t="s">
        <v>32</v>
      </c>
      <c r="P3" s="4" t="s">
        <v>33</v>
      </c>
      <c r="Q3" s="4">
        <v>0</v>
      </c>
      <c r="R3" s="11">
        <v>45100.0000115741</v>
      </c>
      <c r="S3" s="6">
        <v>45142</v>
      </c>
      <c r="T3" s="4" t="s">
        <v>34</v>
      </c>
      <c r="U3" s="4">
        <v>3828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45124</v>
      </c>
      <c r="G4" s="6">
        <v>45127</v>
      </c>
      <c r="H4" s="4">
        <v>4</v>
      </c>
      <c r="I4" s="4">
        <v>3</v>
      </c>
      <c r="J4" s="4">
        <v>12</v>
      </c>
      <c r="K4" s="4" t="s">
        <v>30</v>
      </c>
      <c r="L4" s="4">
        <v>10860</v>
      </c>
      <c r="M4" s="4">
        <v>10860</v>
      </c>
      <c r="N4" s="4" t="s">
        <v>44</v>
      </c>
      <c r="O4" s="4" t="s">
        <v>32</v>
      </c>
      <c r="P4" s="4" t="s">
        <v>33</v>
      </c>
      <c r="Q4" s="4">
        <v>0</v>
      </c>
      <c r="R4" s="11">
        <v>45113.0000115741</v>
      </c>
      <c r="S4" s="6">
        <v>45142</v>
      </c>
      <c r="T4" s="4" t="s">
        <v>34</v>
      </c>
      <c r="U4" s="4">
        <v>10860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45126</v>
      </c>
      <c r="G5" s="6">
        <v>45127</v>
      </c>
      <c r="H5" s="4">
        <v>1</v>
      </c>
      <c r="I5" s="4">
        <v>1</v>
      </c>
      <c r="J5" s="4">
        <v>1</v>
      </c>
      <c r="K5" s="4" t="s">
        <v>30</v>
      </c>
      <c r="L5" s="4">
        <v>294</v>
      </c>
      <c r="M5" s="4">
        <v>294</v>
      </c>
      <c r="N5" s="4" t="s">
        <v>49</v>
      </c>
      <c r="O5" s="4" t="s">
        <v>32</v>
      </c>
      <c r="P5" s="4" t="s">
        <v>33</v>
      </c>
      <c r="Q5" s="4">
        <v>0</v>
      </c>
      <c r="R5" s="11">
        <v>45116.0000115741</v>
      </c>
      <c r="S5" s="6">
        <v>45142</v>
      </c>
      <c r="T5" s="4" t="s">
        <v>34</v>
      </c>
      <c r="U5" s="4">
        <v>294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43</v>
      </c>
      <c r="F6" s="6">
        <v>45121</v>
      </c>
      <c r="G6" s="6">
        <v>45127</v>
      </c>
      <c r="H6" s="4">
        <v>3</v>
      </c>
      <c r="I6" s="4">
        <v>6</v>
      </c>
      <c r="J6" s="4">
        <v>18</v>
      </c>
      <c r="K6" s="4" t="s">
        <v>30</v>
      </c>
      <c r="L6" s="4">
        <v>19464</v>
      </c>
      <c r="M6" s="4">
        <v>19464</v>
      </c>
      <c r="N6" s="4" t="s">
        <v>51</v>
      </c>
      <c r="O6" s="4" t="s">
        <v>32</v>
      </c>
      <c r="P6" s="4" t="s">
        <v>33</v>
      </c>
      <c r="Q6" s="4">
        <v>0</v>
      </c>
      <c r="R6" s="11">
        <v>45116.0000115741</v>
      </c>
      <c r="S6" s="6">
        <v>45142</v>
      </c>
      <c r="T6" s="4" t="s">
        <v>34</v>
      </c>
      <c r="U6" s="4">
        <v>19464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43</v>
      </c>
      <c r="F7" s="6">
        <v>45124</v>
      </c>
      <c r="G7" s="6">
        <v>45127</v>
      </c>
      <c r="H7" s="4">
        <v>2</v>
      </c>
      <c r="I7" s="4">
        <v>3</v>
      </c>
      <c r="J7" s="4">
        <v>6</v>
      </c>
      <c r="K7" s="4" t="s">
        <v>30</v>
      </c>
      <c r="L7" s="4">
        <v>5988</v>
      </c>
      <c r="M7" s="4">
        <v>5988</v>
      </c>
      <c r="N7" s="4" t="s">
        <v>54</v>
      </c>
      <c r="O7" s="4" t="s">
        <v>32</v>
      </c>
      <c r="P7" s="4" t="s">
        <v>33</v>
      </c>
      <c r="Q7" s="4">
        <v>0</v>
      </c>
      <c r="R7" s="11">
        <v>45119.0000115741</v>
      </c>
      <c r="S7" s="6">
        <v>45142</v>
      </c>
      <c r="T7" s="4" t="s">
        <v>34</v>
      </c>
      <c r="U7" s="4">
        <v>5988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45124</v>
      </c>
      <c r="G8" s="6">
        <v>45127</v>
      </c>
      <c r="H8" s="4">
        <v>1</v>
      </c>
      <c r="I8" s="4">
        <v>3</v>
      </c>
      <c r="J8" s="4">
        <v>3</v>
      </c>
      <c r="K8" s="4" t="s">
        <v>30</v>
      </c>
      <c r="L8" s="4">
        <v>2682</v>
      </c>
      <c r="M8" s="4">
        <v>2682</v>
      </c>
      <c r="N8" s="4" t="s">
        <v>57</v>
      </c>
      <c r="O8" s="4" t="s">
        <v>32</v>
      </c>
      <c r="P8" s="4" t="s">
        <v>33</v>
      </c>
      <c r="Q8" s="4">
        <v>0</v>
      </c>
      <c r="R8" s="11">
        <v>45119.0000115741</v>
      </c>
      <c r="S8" s="6">
        <v>45142</v>
      </c>
      <c r="T8" s="4" t="s">
        <v>34</v>
      </c>
      <c r="U8" s="4">
        <v>2682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45125</v>
      </c>
      <c r="G9" s="6">
        <v>45127</v>
      </c>
      <c r="H9" s="4">
        <v>1</v>
      </c>
      <c r="I9" s="4">
        <v>2</v>
      </c>
      <c r="J9" s="4">
        <v>2</v>
      </c>
      <c r="K9" s="4" t="s">
        <v>30</v>
      </c>
      <c r="L9" s="4">
        <v>1788</v>
      </c>
      <c r="M9" s="4">
        <v>1788</v>
      </c>
      <c r="N9" s="4" t="s">
        <v>60</v>
      </c>
      <c r="O9" s="4" t="s">
        <v>32</v>
      </c>
      <c r="P9" s="4" t="s">
        <v>33</v>
      </c>
      <c r="Q9" s="4">
        <v>0</v>
      </c>
      <c r="R9" s="11">
        <v>45120.0000115741</v>
      </c>
      <c r="S9" s="6">
        <v>45142</v>
      </c>
      <c r="T9" s="4" t="s">
        <v>34</v>
      </c>
      <c r="U9" s="4">
        <v>1788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45126</v>
      </c>
      <c r="G10" s="6">
        <v>45127</v>
      </c>
      <c r="H10" s="4">
        <v>2</v>
      </c>
      <c r="I10" s="4">
        <v>1</v>
      </c>
      <c r="J10" s="4">
        <v>2</v>
      </c>
      <c r="K10" s="4" t="s">
        <v>30</v>
      </c>
      <c r="L10" s="4">
        <v>810</v>
      </c>
      <c r="M10" s="4">
        <v>810</v>
      </c>
      <c r="N10" s="4" t="s">
        <v>65</v>
      </c>
      <c r="O10" s="4" t="s">
        <v>32</v>
      </c>
      <c r="P10" s="4" t="s">
        <v>33</v>
      </c>
      <c r="Q10" s="4">
        <v>0</v>
      </c>
      <c r="R10" s="11">
        <v>45123</v>
      </c>
      <c r="S10" s="6">
        <v>45142</v>
      </c>
      <c r="T10" s="4" t="s">
        <v>34</v>
      </c>
      <c r="U10" s="4">
        <v>810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63</v>
      </c>
      <c r="E11" s="4" t="s">
        <v>67</v>
      </c>
      <c r="F11" s="6">
        <v>45126</v>
      </c>
      <c r="G11" s="6">
        <v>45127</v>
      </c>
      <c r="H11" s="4">
        <v>1</v>
      </c>
      <c r="I11" s="4">
        <v>1</v>
      </c>
      <c r="J11" s="4">
        <v>1</v>
      </c>
      <c r="K11" s="4" t="s">
        <v>30</v>
      </c>
      <c r="L11" s="4">
        <v>405</v>
      </c>
      <c r="M11" s="4">
        <v>405</v>
      </c>
      <c r="N11" s="4" t="s">
        <v>68</v>
      </c>
      <c r="O11" s="4" t="s">
        <v>32</v>
      </c>
      <c r="P11" s="4" t="s">
        <v>33</v>
      </c>
      <c r="Q11" s="4">
        <v>0</v>
      </c>
      <c r="R11" s="11">
        <v>45123</v>
      </c>
      <c r="S11" s="6">
        <v>45142</v>
      </c>
      <c r="T11" s="4" t="s">
        <v>34</v>
      </c>
      <c r="U11" s="4">
        <v>405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45126</v>
      </c>
      <c r="G12" s="6">
        <v>45127</v>
      </c>
      <c r="H12" s="4">
        <v>1</v>
      </c>
      <c r="I12" s="4">
        <v>1</v>
      </c>
      <c r="J12" s="4">
        <v>1</v>
      </c>
      <c r="K12" s="4" t="s">
        <v>30</v>
      </c>
      <c r="L12" s="4">
        <v>507.2</v>
      </c>
      <c r="M12" s="4">
        <v>507.2</v>
      </c>
      <c r="N12" s="4" t="s">
        <v>72</v>
      </c>
      <c r="O12" s="4" t="s">
        <v>32</v>
      </c>
      <c r="P12" s="4" t="s">
        <v>33</v>
      </c>
      <c r="Q12" s="4">
        <v>0</v>
      </c>
      <c r="R12" s="11">
        <v>45124</v>
      </c>
      <c r="S12" s="6">
        <v>45142</v>
      </c>
      <c r="T12" s="4" t="s">
        <v>34</v>
      </c>
      <c r="U12" s="4">
        <v>507.2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46</v>
      </c>
      <c r="B13" s="4" t="s">
        <v>26</v>
      </c>
      <c r="C13" s="4" t="s">
        <v>73</v>
      </c>
      <c r="D13" s="4" t="s">
        <v>47</v>
      </c>
      <c r="E13" s="4" t="s">
        <v>48</v>
      </c>
      <c r="F13" s="6">
        <v>45126</v>
      </c>
      <c r="G13" s="6">
        <v>45127</v>
      </c>
      <c r="H13" s="4">
        <v>1</v>
      </c>
      <c r="I13" s="4">
        <v>1</v>
      </c>
      <c r="J13" s="4">
        <v>1</v>
      </c>
      <c r="K13" s="4" t="s">
        <v>30</v>
      </c>
      <c r="L13" s="4">
        <v>-294</v>
      </c>
      <c r="M13" s="4">
        <v>-294</v>
      </c>
      <c r="N13" s="4" t="s">
        <v>49</v>
      </c>
      <c r="O13" s="4" t="s">
        <v>32</v>
      </c>
      <c r="P13" s="4" t="s">
        <v>33</v>
      </c>
      <c r="Q13" s="4">
        <v>0</v>
      </c>
      <c r="R13" s="11">
        <v>45116.0000115741</v>
      </c>
      <c r="S13" s="6">
        <v>45142</v>
      </c>
      <c r="T13" s="4" t="s">
        <v>34</v>
      </c>
      <c r="U13" s="4">
        <v>-294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63</v>
      </c>
      <c r="E14" s="4" t="s">
        <v>64</v>
      </c>
      <c r="F14" s="6">
        <v>45126</v>
      </c>
      <c r="G14" s="6">
        <v>45127</v>
      </c>
      <c r="H14" s="4">
        <v>1</v>
      </c>
      <c r="I14" s="4">
        <v>1</v>
      </c>
      <c r="J14" s="4">
        <v>1</v>
      </c>
      <c r="K14" s="4" t="s">
        <v>30</v>
      </c>
      <c r="L14" s="4">
        <v>405</v>
      </c>
      <c r="M14" s="4">
        <v>405</v>
      </c>
      <c r="N14" s="4" t="s">
        <v>75</v>
      </c>
      <c r="O14" s="4" t="s">
        <v>32</v>
      </c>
      <c r="P14" s="4" t="s">
        <v>33</v>
      </c>
      <c r="Q14" s="4">
        <v>0</v>
      </c>
      <c r="R14" s="11">
        <v>45125.0000115741</v>
      </c>
      <c r="S14" s="6">
        <v>45142</v>
      </c>
      <c r="T14" s="4" t="s">
        <v>34</v>
      </c>
      <c r="U14" s="4">
        <v>405</v>
      </c>
      <c r="V14" s="4">
        <v>0</v>
      </c>
      <c r="W14" s="4">
        <v>0</v>
      </c>
      <c r="X14" s="4" t="s">
        <v>36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70</v>
      </c>
      <c r="E15" s="4" t="s">
        <v>78</v>
      </c>
      <c r="F15" s="6">
        <v>45126</v>
      </c>
      <c r="G15" s="6">
        <v>45127</v>
      </c>
      <c r="H15" s="4">
        <v>1</v>
      </c>
      <c r="I15" s="4">
        <v>1</v>
      </c>
      <c r="J15" s="4">
        <v>1</v>
      </c>
      <c r="K15" s="4" t="s">
        <v>30</v>
      </c>
      <c r="L15" s="4">
        <v>476.8</v>
      </c>
      <c r="M15" s="4">
        <v>476.8</v>
      </c>
      <c r="N15" s="4" t="s">
        <v>79</v>
      </c>
      <c r="O15" s="4" t="s">
        <v>32</v>
      </c>
      <c r="P15" s="4" t="s">
        <v>33</v>
      </c>
      <c r="Q15" s="4">
        <v>0</v>
      </c>
      <c r="R15" s="11">
        <v>45126</v>
      </c>
      <c r="S15" s="6">
        <v>45142</v>
      </c>
      <c r="T15" s="4" t="s">
        <v>34</v>
      </c>
      <c r="U15" s="4">
        <v>476.8</v>
      </c>
      <c r="V15" s="4">
        <v>0</v>
      </c>
      <c r="W15" s="4">
        <v>0</v>
      </c>
      <c r="X15" s="4" t="s">
        <v>36</v>
      </c>
      <c r="Y15" s="4" t="s">
        <v>80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70</v>
      </c>
      <c r="E16" s="4" t="s">
        <v>78</v>
      </c>
      <c r="F16" s="6">
        <v>45126</v>
      </c>
      <c r="G16" s="6">
        <v>45127</v>
      </c>
      <c r="H16" s="4">
        <v>1</v>
      </c>
      <c r="I16" s="4">
        <v>1</v>
      </c>
      <c r="J16" s="4">
        <v>1</v>
      </c>
      <c r="K16" s="4" t="s">
        <v>30</v>
      </c>
      <c r="L16" s="4">
        <v>476.8</v>
      </c>
      <c r="M16" s="4">
        <v>476.8</v>
      </c>
      <c r="N16" s="4" t="s">
        <v>82</v>
      </c>
      <c r="O16" s="4" t="s">
        <v>32</v>
      </c>
      <c r="P16" s="4" t="s">
        <v>33</v>
      </c>
      <c r="Q16" s="4">
        <v>0</v>
      </c>
      <c r="R16" s="11">
        <v>45126.0000115741</v>
      </c>
      <c r="S16" s="6">
        <v>45142</v>
      </c>
      <c r="T16" s="4" t="s">
        <v>34</v>
      </c>
      <c r="U16" s="4">
        <v>476.8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70</v>
      </c>
      <c r="E17" s="4" t="s">
        <v>78</v>
      </c>
      <c r="F17" s="6">
        <v>45126</v>
      </c>
      <c r="G17" s="6">
        <v>45127</v>
      </c>
      <c r="H17" s="4">
        <v>1</v>
      </c>
      <c r="I17" s="4">
        <v>1</v>
      </c>
      <c r="J17" s="4">
        <v>1</v>
      </c>
      <c r="K17" s="4" t="s">
        <v>30</v>
      </c>
      <c r="L17" s="4">
        <v>462</v>
      </c>
      <c r="M17" s="4">
        <v>462</v>
      </c>
      <c r="N17" s="4" t="s">
        <v>84</v>
      </c>
      <c r="O17" s="4" t="s">
        <v>32</v>
      </c>
      <c r="P17" s="4" t="s">
        <v>33</v>
      </c>
      <c r="Q17" s="4">
        <v>0</v>
      </c>
      <c r="R17" s="11">
        <v>45126</v>
      </c>
      <c r="S17" s="6">
        <v>45142</v>
      </c>
      <c r="T17" s="4" t="s">
        <v>34</v>
      </c>
      <c r="U17" s="4">
        <v>462</v>
      </c>
      <c r="V17" s="4">
        <v>0</v>
      </c>
      <c r="W17" s="4">
        <v>0</v>
      </c>
      <c r="X17" s="4" t="s">
        <v>36</v>
      </c>
      <c r="Y17" s="4" t="s">
        <v>85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70</v>
      </c>
      <c r="E18" s="4" t="s">
        <v>87</v>
      </c>
      <c r="F18" s="6">
        <v>45126</v>
      </c>
      <c r="G18" s="6">
        <v>45127</v>
      </c>
      <c r="H18" s="4">
        <v>1</v>
      </c>
      <c r="I18" s="4">
        <v>1</v>
      </c>
      <c r="J18" s="4">
        <v>1</v>
      </c>
      <c r="K18" s="4" t="s">
        <v>30</v>
      </c>
      <c r="L18" s="4">
        <v>462</v>
      </c>
      <c r="M18" s="4">
        <v>462</v>
      </c>
      <c r="N18" s="4" t="s">
        <v>88</v>
      </c>
      <c r="O18" s="4" t="s">
        <v>32</v>
      </c>
      <c r="P18" s="4" t="s">
        <v>33</v>
      </c>
      <c r="Q18" s="4">
        <v>0</v>
      </c>
      <c r="R18" s="11">
        <v>45126</v>
      </c>
      <c r="S18" s="6">
        <v>45142</v>
      </c>
      <c r="T18" s="4" t="s">
        <v>34</v>
      </c>
      <c r="U18" s="4">
        <v>462</v>
      </c>
      <c r="V18" s="4">
        <v>0</v>
      </c>
      <c r="W18" s="4">
        <v>0</v>
      </c>
      <c r="X18" s="4" t="s">
        <v>36</v>
      </c>
      <c r="Y18" s="4" t="s">
        <v>89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70</v>
      </c>
      <c r="E19" s="4" t="s">
        <v>87</v>
      </c>
      <c r="F19" s="6">
        <v>45126</v>
      </c>
      <c r="G19" s="6">
        <v>45127</v>
      </c>
      <c r="H19" s="4">
        <v>1</v>
      </c>
      <c r="I19" s="4">
        <v>1</v>
      </c>
      <c r="J19" s="4">
        <v>1</v>
      </c>
      <c r="K19" s="4" t="s">
        <v>30</v>
      </c>
      <c r="L19" s="4">
        <v>462</v>
      </c>
      <c r="M19" s="4">
        <v>462</v>
      </c>
      <c r="N19" s="4" t="s">
        <v>91</v>
      </c>
      <c r="O19" s="4" t="s">
        <v>32</v>
      </c>
      <c r="P19" s="4" t="s">
        <v>33</v>
      </c>
      <c r="Q19" s="4">
        <v>0</v>
      </c>
      <c r="R19" s="11">
        <v>45126.0000115741</v>
      </c>
      <c r="S19" s="6">
        <v>45142</v>
      </c>
      <c r="T19" s="4" t="s">
        <v>34</v>
      </c>
      <c r="U19" s="4">
        <v>462</v>
      </c>
      <c r="V19" s="4">
        <v>0</v>
      </c>
      <c r="W19" s="4">
        <v>0</v>
      </c>
      <c r="X19" s="4" t="s">
        <v>36</v>
      </c>
      <c r="Y19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7"/>
  <sheetViews>
    <sheetView tabSelected="1" workbookViewId="0">
      <selection activeCell="D27" sqref="D27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hidden="1" spans="1:9">
      <c r="A2" s="5">
        <v>999224186160871</v>
      </c>
      <c r="B2" s="6">
        <v>45123</v>
      </c>
      <c r="C2" s="6">
        <v>45127</v>
      </c>
      <c r="D2" s="4">
        <v>6656</v>
      </c>
      <c r="E2" s="4" t="str">
        <f>VLOOKUP(A2,HOP!A:L,12,0)</f>
        <v>6656.00</v>
      </c>
      <c r="F2" s="4" t="str">
        <f>VLOOKUP(A2,HOP!A:C,3,0)</f>
        <v>3382145</v>
      </c>
      <c r="G2" s="4">
        <f>D2-E2</f>
        <v>0</v>
      </c>
      <c r="H2" s="4" t="str">
        <f>$H$1&amp;F2</f>
        <v>,3382145</v>
      </c>
      <c r="I2" s="4" t="str">
        <f>VLOOKUP(A2,HOP!A:U,21,0)</f>
        <v>直采</v>
      </c>
    </row>
    <row r="3" s="4" customFormat="1" hidden="1" spans="1:9">
      <c r="A3" s="5">
        <v>999224926315903</v>
      </c>
      <c r="B3" s="6">
        <v>45125</v>
      </c>
      <c r="C3" s="6">
        <v>45127</v>
      </c>
      <c r="D3" s="4">
        <v>3828</v>
      </c>
      <c r="E3" s="4" t="str">
        <f>VLOOKUP(A3,HOP!A:L,12,0)</f>
        <v>3828.00</v>
      </c>
      <c r="F3" s="4" t="str">
        <f>VLOOKUP(A3,HOP!A:C,3,0)</f>
        <v>3543511</v>
      </c>
      <c r="G3" s="4">
        <f t="shared" ref="G3:G18" si="0">D3-E3</f>
        <v>0</v>
      </c>
      <c r="H3" s="4" t="str">
        <f t="shared" ref="H3:H18" si="1">$H$1&amp;F3</f>
        <v>,3543511</v>
      </c>
      <c r="I3" s="4" t="str">
        <f>VLOOKUP(A3,HOP!A:U,21,0)</f>
        <v>直采</v>
      </c>
    </row>
    <row r="4" s="4" customFormat="1" hidden="1" spans="1:15">
      <c r="A4" s="7">
        <v>999225153056997</v>
      </c>
      <c r="B4" s="8">
        <v>45124</v>
      </c>
      <c r="C4" s="8">
        <v>45127</v>
      </c>
      <c r="D4" s="9">
        <v>10860</v>
      </c>
      <c r="E4" s="9" t="e">
        <f>VLOOKUP(A4,HOP!A:L,12,0)</f>
        <v>#N/A</v>
      </c>
      <c r="F4" s="9">
        <v>3600031</v>
      </c>
      <c r="G4" s="9" t="e">
        <f t="shared" si="0"/>
        <v>#N/A</v>
      </c>
      <c r="H4" s="9" t="str">
        <f t="shared" si="1"/>
        <v>,3600031</v>
      </c>
      <c r="I4" s="9" t="e">
        <f>VLOOKUP(A4,HOP!A:U,21,0)</f>
        <v>#N/A</v>
      </c>
      <c r="J4" s="9" t="s">
        <v>94</v>
      </c>
      <c r="O4" s="4" t="s">
        <v>95</v>
      </c>
    </row>
    <row r="5" s="4" customFormat="1" hidden="1" spans="1:9">
      <c r="A5" s="5">
        <v>999225215085978</v>
      </c>
      <c r="B5" s="6">
        <v>45126</v>
      </c>
      <c r="C5" s="6">
        <v>45127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999225219623078</v>
      </c>
      <c r="B6" s="6">
        <v>45121</v>
      </c>
      <c r="C6" s="6">
        <v>45127</v>
      </c>
      <c r="D6" s="4">
        <v>19464</v>
      </c>
      <c r="E6" s="4" t="str">
        <f>VLOOKUP(A6,HOP!A:L,12,0)</f>
        <v>19464.00</v>
      </c>
      <c r="F6" s="4" t="str">
        <f>VLOOKUP(A6,HOP!A:C,3,0)</f>
        <v>3612420</v>
      </c>
      <c r="G6" s="4">
        <f t="shared" si="0"/>
        <v>0</v>
      </c>
      <c r="H6" s="4" t="str">
        <f t="shared" si="1"/>
        <v>,3612420</v>
      </c>
      <c r="I6" s="4" t="str">
        <f>VLOOKUP(A6,HOP!A:U,21,0)</f>
        <v>直采</v>
      </c>
    </row>
    <row r="7" s="4" customFormat="1" hidden="1" spans="1:9">
      <c r="A7" s="5">
        <v>999225273462051</v>
      </c>
      <c r="B7" s="6">
        <v>45124</v>
      </c>
      <c r="C7" s="6">
        <v>45127</v>
      </c>
      <c r="D7" s="4">
        <v>5988</v>
      </c>
      <c r="E7" s="4" t="str">
        <f>VLOOKUP(A7,HOP!A:L,12,0)</f>
        <v>5988.00</v>
      </c>
      <c r="F7" s="4" t="str">
        <f>VLOOKUP(A7,HOP!A:C,3,0)</f>
        <v>3624838</v>
      </c>
      <c r="G7" s="4">
        <f t="shared" si="0"/>
        <v>0</v>
      </c>
      <c r="H7" s="4" t="str">
        <f t="shared" si="1"/>
        <v>,3624838</v>
      </c>
      <c r="I7" s="4" t="str">
        <f>VLOOKUP(A7,HOP!A:U,21,0)</f>
        <v>直采</v>
      </c>
    </row>
    <row r="8" s="4" customFormat="1" hidden="1" spans="1:9">
      <c r="A8" s="5">
        <v>999225277530988</v>
      </c>
      <c r="B8" s="6">
        <v>45124</v>
      </c>
      <c r="C8" s="6">
        <v>45127</v>
      </c>
      <c r="D8" s="4">
        <v>2682</v>
      </c>
      <c r="E8" s="4" t="str">
        <f>VLOOKUP(A8,HOP!A:L,12,0)</f>
        <v>2682.00</v>
      </c>
      <c r="F8" s="4" t="str">
        <f>VLOOKUP(A8,HOP!A:C,3,0)</f>
        <v>3625121</v>
      </c>
      <c r="G8" s="4">
        <f t="shared" si="0"/>
        <v>0</v>
      </c>
      <c r="H8" s="4" t="str">
        <f t="shared" si="1"/>
        <v>,3625121</v>
      </c>
      <c r="I8" s="4" t="str">
        <f>VLOOKUP(A8,HOP!A:U,21,0)</f>
        <v>直采</v>
      </c>
    </row>
    <row r="9" s="4" customFormat="1" hidden="1" spans="1:9">
      <c r="A9" s="5">
        <v>999225300010106</v>
      </c>
      <c r="B9" s="6">
        <v>45125</v>
      </c>
      <c r="C9" s="6">
        <v>45127</v>
      </c>
      <c r="D9" s="4">
        <v>1788</v>
      </c>
      <c r="E9" s="4" t="str">
        <f>VLOOKUP(A9,HOP!A:L,12,0)</f>
        <v>1788.00</v>
      </c>
      <c r="F9" s="4" t="str">
        <f>VLOOKUP(A9,HOP!A:C,3,0)</f>
        <v>3629434</v>
      </c>
      <c r="G9" s="4">
        <f t="shared" si="0"/>
        <v>0</v>
      </c>
      <c r="H9" s="4" t="str">
        <f t="shared" si="1"/>
        <v>,3629434</v>
      </c>
      <c r="I9" s="4" t="str">
        <f>VLOOKUP(A9,HOP!A:U,21,0)</f>
        <v>直采</v>
      </c>
    </row>
    <row r="10" s="4" customFormat="1" spans="1:10">
      <c r="A10" s="5">
        <v>999225360836966</v>
      </c>
      <c r="B10" s="6">
        <v>45126</v>
      </c>
      <c r="C10" s="6">
        <v>45127</v>
      </c>
      <c r="D10" s="4">
        <v>810</v>
      </c>
      <c r="E10" s="4">
        <v>810</v>
      </c>
      <c r="F10" s="12" t="s">
        <v>96</v>
      </c>
      <c r="G10" s="4">
        <f t="shared" si="0"/>
        <v>0</v>
      </c>
      <c r="H10" s="4" t="str">
        <f t="shared" si="1"/>
        <v>,202307160802560071</v>
      </c>
      <c r="I10" s="4" t="e">
        <f>VLOOKUP(A10,HOP!A:U,21,0)</f>
        <v>#N/A</v>
      </c>
      <c r="J10" s="4">
        <v>7.16</v>
      </c>
    </row>
    <row r="11" s="4" customFormat="1" spans="1:10">
      <c r="A11" s="5">
        <v>999225360860747</v>
      </c>
      <c r="B11" s="6">
        <v>45126</v>
      </c>
      <c r="C11" s="6">
        <v>45127</v>
      </c>
      <c r="D11" s="4">
        <v>405</v>
      </c>
      <c r="E11" s="4">
        <v>405</v>
      </c>
      <c r="F11" s="12" t="s">
        <v>97</v>
      </c>
      <c r="G11" s="4">
        <f t="shared" si="0"/>
        <v>0</v>
      </c>
      <c r="H11" s="4" t="str">
        <f t="shared" si="1"/>
        <v>,202307160831140076</v>
      </c>
      <c r="I11" s="4" t="e">
        <f>VLOOKUP(A11,HOP!A:U,21,0)</f>
        <v>#N/A</v>
      </c>
      <c r="J11" s="4">
        <v>7.16</v>
      </c>
    </row>
    <row r="12" s="4" customFormat="1" spans="1:10">
      <c r="A12" s="5">
        <v>999225378201306</v>
      </c>
      <c r="B12" s="6">
        <v>45126</v>
      </c>
      <c r="C12" s="6">
        <v>45127</v>
      </c>
      <c r="D12" s="4">
        <v>507.2</v>
      </c>
      <c r="E12" s="4">
        <v>507.2</v>
      </c>
      <c r="F12" s="12" t="s">
        <v>98</v>
      </c>
      <c r="G12" s="4">
        <f t="shared" si="0"/>
        <v>0</v>
      </c>
      <c r="H12" s="4" t="str">
        <f t="shared" si="1"/>
        <v>,202307170835470071</v>
      </c>
      <c r="I12" s="4" t="e">
        <f>VLOOKUP(A12,HOP!A:U,21,0)</f>
        <v>#N/A</v>
      </c>
      <c r="J12" s="4">
        <v>7.17</v>
      </c>
    </row>
    <row r="13" s="4" customFormat="1" spans="1:10">
      <c r="A13" s="5">
        <v>999225411783068</v>
      </c>
      <c r="B13" s="6">
        <v>45126</v>
      </c>
      <c r="C13" s="6">
        <v>45127</v>
      </c>
      <c r="D13" s="4">
        <v>405</v>
      </c>
      <c r="E13" s="4">
        <v>405</v>
      </c>
      <c r="F13" s="12" t="s">
        <v>99</v>
      </c>
      <c r="G13" s="4">
        <f t="shared" si="0"/>
        <v>0</v>
      </c>
      <c r="H13" s="4" t="str">
        <f t="shared" si="1"/>
        <v>,202307181545350069</v>
      </c>
      <c r="I13" s="4" t="e">
        <f>VLOOKUP(A13,HOP!A:U,21,0)</f>
        <v>#N/A</v>
      </c>
      <c r="J13" s="4">
        <v>7.18</v>
      </c>
    </row>
    <row r="14" s="4" customFormat="1" spans="1:10">
      <c r="A14" s="5">
        <v>999225424409819</v>
      </c>
      <c r="B14" s="6">
        <v>45126</v>
      </c>
      <c r="C14" s="6">
        <v>45127</v>
      </c>
      <c r="D14" s="4">
        <v>476.8</v>
      </c>
      <c r="E14" s="4">
        <v>476.8</v>
      </c>
      <c r="F14" s="12" t="s">
        <v>100</v>
      </c>
      <c r="G14" s="4">
        <f t="shared" si="0"/>
        <v>0</v>
      </c>
      <c r="H14" s="4" t="str">
        <f t="shared" si="1"/>
        <v>,202307190827590021</v>
      </c>
      <c r="I14" s="4" t="e">
        <f>VLOOKUP(A14,HOP!A:U,21,0)</f>
        <v>#N/A</v>
      </c>
      <c r="J14" s="4">
        <v>7.19</v>
      </c>
    </row>
    <row r="15" s="4" customFormat="1" spans="1:10">
      <c r="A15" s="5">
        <v>999225432858250</v>
      </c>
      <c r="B15" s="6">
        <v>45126</v>
      </c>
      <c r="C15" s="6">
        <v>45127</v>
      </c>
      <c r="D15" s="4">
        <v>476.8</v>
      </c>
      <c r="E15" s="4">
        <v>476.8</v>
      </c>
      <c r="F15" s="12" t="s">
        <v>101</v>
      </c>
      <c r="G15" s="4">
        <f t="shared" si="0"/>
        <v>0</v>
      </c>
      <c r="H15" s="4" t="str">
        <f t="shared" si="1"/>
        <v>,202307191248390021</v>
      </c>
      <c r="I15" s="4" t="e">
        <f>VLOOKUP(A15,HOP!A:U,21,0)</f>
        <v>#N/A</v>
      </c>
      <c r="J15" s="4">
        <v>7.19</v>
      </c>
    </row>
    <row r="16" s="4" customFormat="1" spans="1:10">
      <c r="A16" s="5">
        <v>999225440644328</v>
      </c>
      <c r="B16" s="6">
        <v>45126</v>
      </c>
      <c r="C16" s="6">
        <v>45127</v>
      </c>
      <c r="D16" s="4">
        <v>462</v>
      </c>
      <c r="E16" s="4">
        <v>462</v>
      </c>
      <c r="F16" s="12" t="s">
        <v>102</v>
      </c>
      <c r="G16" s="4">
        <f t="shared" si="0"/>
        <v>0</v>
      </c>
      <c r="H16" s="4" t="str">
        <f t="shared" si="1"/>
        <v>,202307191818460069</v>
      </c>
      <c r="I16" s="4" t="e">
        <f>VLOOKUP(A16,HOP!A:U,21,0)</f>
        <v>#N/A</v>
      </c>
      <c r="J16" s="4">
        <v>7.19</v>
      </c>
    </row>
    <row r="17" s="4" customFormat="1" spans="1:10">
      <c r="A17" s="5">
        <v>999225440774922</v>
      </c>
      <c r="B17" s="6">
        <v>45126</v>
      </c>
      <c r="C17" s="6">
        <v>45127</v>
      </c>
      <c r="D17" s="4">
        <v>462</v>
      </c>
      <c r="E17" s="4">
        <v>462</v>
      </c>
      <c r="F17" s="12" t="s">
        <v>103</v>
      </c>
      <c r="G17" s="4">
        <f t="shared" si="0"/>
        <v>0</v>
      </c>
      <c r="H17" s="4" t="str">
        <f t="shared" si="1"/>
        <v>,202307191823470069</v>
      </c>
      <c r="I17" s="4" t="e">
        <f>VLOOKUP(A17,HOP!A:U,21,0)</f>
        <v>#N/A</v>
      </c>
      <c r="J17" s="4">
        <v>7.19</v>
      </c>
    </row>
    <row r="18" s="4" customFormat="1" spans="1:10">
      <c r="A18" s="5">
        <v>999225441088012</v>
      </c>
      <c r="B18" s="6">
        <v>45126</v>
      </c>
      <c r="C18" s="6">
        <v>45127</v>
      </c>
      <c r="D18" s="4">
        <v>462</v>
      </c>
      <c r="E18" s="4">
        <v>462</v>
      </c>
      <c r="F18" s="12" t="s">
        <v>104</v>
      </c>
      <c r="G18" s="4">
        <f t="shared" si="0"/>
        <v>0</v>
      </c>
      <c r="H18" s="4" t="str">
        <f t="shared" si="1"/>
        <v>,202307191837450069</v>
      </c>
      <c r="I18" s="4" t="e">
        <f>VLOOKUP(A18,HOP!A:U,21,0)</f>
        <v>#N/A</v>
      </c>
      <c r="J18" s="4">
        <v>7.19</v>
      </c>
    </row>
    <row r="20" spans="4:4">
      <c r="D20" s="4">
        <f>SUM(D2:D19)</f>
        <v>55732.8</v>
      </c>
    </row>
    <row r="21" spans="4:4">
      <c r="D21" s="4" t="s">
        <v>105</v>
      </c>
    </row>
    <row r="23" spans="1:4">
      <c r="A23" s="4" t="s">
        <v>106</v>
      </c>
      <c r="C23" s="10">
        <v>40406</v>
      </c>
      <c r="D23" s="4">
        <v>44057.58</v>
      </c>
    </row>
    <row r="24" spans="1:4">
      <c r="A24" s="4" t="s">
        <v>107</v>
      </c>
      <c r="C24" s="10">
        <v>10860</v>
      </c>
      <c r="D24" s="4">
        <v>11841.44</v>
      </c>
    </row>
    <row r="25" spans="1:4">
      <c r="A25" s="4" t="s">
        <v>108</v>
      </c>
      <c r="C25" s="10">
        <v>4466.8</v>
      </c>
      <c r="D25" s="4">
        <v>4870.48</v>
      </c>
    </row>
    <row r="26" spans="1:4">
      <c r="A26" s="4" t="s">
        <v>109</v>
      </c>
      <c r="B26" s="4"/>
      <c r="C26" s="4">
        <f>SUBTOTAL(9,C23:C25)</f>
        <v>55732.8</v>
      </c>
      <c r="D26" s="4">
        <f>SUBTOTAL(9,D23:D25)</f>
        <v>60769.5</v>
      </c>
    </row>
    <row r="27" spans="1:1">
      <c r="A27" s="4" t="s">
        <v>110</v>
      </c>
    </row>
  </sheetData>
  <autoFilter ref="A1:W18">
    <filterColumn colId="3">
      <filters>
        <filter val="810"/>
        <filter val="10860"/>
        <filter val="462"/>
        <filter val="2682"/>
        <filter val="507.2"/>
        <filter val="19464"/>
        <filter val="405"/>
        <filter val="6656"/>
        <filter val="1788"/>
        <filter val="3828"/>
        <filter val="5988"/>
        <filter val="476.8"/>
      </filters>
    </filterColumn>
    <filterColumn colId="7">
      <filters>
        <filter val=",202307160802560071"/>
        <filter val=",202307170835470071"/>
        <filter val=",202307191248390021"/>
        <filter val=",202307190827590021"/>
        <filter val=",202307160831140076"/>
        <filter val=",202307191823470069"/>
        <filter val=",202307181545350069"/>
        <filter val=",202307191818460069"/>
        <filter val=",202307191837450069"/>
      </filters>
    </filterColumn>
    <extLst/>
  </autoFilter>
  <conditionalFormatting sqref="A1:A24 A2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A1"/>
    </sheetView>
  </sheetViews>
  <sheetFormatPr defaultColWidth="8.88888888888889" defaultRowHeight="13.2" outlineLevelRow="7"/>
  <cols>
    <col min="1" max="1" width="12.8888888888889" style="1"/>
    <col min="2" max="16383" width="8.88888888888889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999225300010106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999225277530988</v>
      </c>
      <c r="B3" s="1" t="s">
        <v>148</v>
      </c>
      <c r="C3" s="1" t="s">
        <v>149</v>
      </c>
      <c r="D3" s="1" t="s">
        <v>132</v>
      </c>
      <c r="E3" s="1" t="s">
        <v>150</v>
      </c>
      <c r="F3" s="1" t="s">
        <v>151</v>
      </c>
      <c r="G3" s="1" t="s">
        <v>135</v>
      </c>
      <c r="H3" s="1" t="s">
        <v>136</v>
      </c>
      <c r="I3" s="1" t="s">
        <v>152</v>
      </c>
      <c r="J3" s="1" t="s">
        <v>138</v>
      </c>
      <c r="K3" s="1" t="s">
        <v>152</v>
      </c>
      <c r="L3" s="1" t="s">
        <v>152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153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999225273462051</v>
      </c>
      <c r="B4" s="1" t="s">
        <v>148</v>
      </c>
      <c r="C4" s="1" t="s">
        <v>154</v>
      </c>
      <c r="D4" s="1" t="s">
        <v>132</v>
      </c>
      <c r="E4" s="1" t="s">
        <v>155</v>
      </c>
      <c r="F4" s="1" t="s">
        <v>151</v>
      </c>
      <c r="G4" s="1" t="s">
        <v>135</v>
      </c>
      <c r="H4" s="1" t="s">
        <v>136</v>
      </c>
      <c r="I4" s="1" t="s">
        <v>156</v>
      </c>
      <c r="J4" s="1" t="s">
        <v>138</v>
      </c>
      <c r="K4" s="1" t="s">
        <v>156</v>
      </c>
      <c r="L4" s="1" t="s">
        <v>156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157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999225219623078</v>
      </c>
      <c r="B5" s="1" t="s">
        <v>158</v>
      </c>
      <c r="C5" s="1" t="s">
        <v>159</v>
      </c>
      <c r="D5" s="1" t="s">
        <v>132</v>
      </c>
      <c r="E5" s="1" t="s">
        <v>160</v>
      </c>
      <c r="F5" s="1" t="s">
        <v>161</v>
      </c>
      <c r="G5" s="1" t="s">
        <v>135</v>
      </c>
      <c r="H5" s="1" t="s">
        <v>136</v>
      </c>
      <c r="I5" s="1" t="s">
        <v>162</v>
      </c>
      <c r="J5" s="1" t="s">
        <v>138</v>
      </c>
      <c r="K5" s="1" t="s">
        <v>162</v>
      </c>
      <c r="L5" s="1" t="s">
        <v>162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163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999224926315903</v>
      </c>
      <c r="B6" s="1" t="s">
        <v>164</v>
      </c>
      <c r="C6" s="1" t="s">
        <v>165</v>
      </c>
      <c r="D6" s="1" t="s">
        <v>166</v>
      </c>
      <c r="E6" s="1" t="s">
        <v>167</v>
      </c>
      <c r="F6" s="1" t="s">
        <v>134</v>
      </c>
      <c r="G6" s="1" t="s">
        <v>135</v>
      </c>
      <c r="H6" s="1" t="s">
        <v>136</v>
      </c>
      <c r="I6" s="1" t="s">
        <v>168</v>
      </c>
      <c r="J6" s="1" t="s">
        <v>138</v>
      </c>
      <c r="K6" s="1" t="s">
        <v>168</v>
      </c>
      <c r="L6" s="1" t="s">
        <v>168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169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999224186160871</v>
      </c>
      <c r="B7" s="1" t="s">
        <v>170</v>
      </c>
      <c r="C7" s="1" t="s">
        <v>171</v>
      </c>
      <c r="D7" s="1" t="s">
        <v>132</v>
      </c>
      <c r="E7" s="1" t="s">
        <v>172</v>
      </c>
      <c r="F7" s="1" t="s">
        <v>173</v>
      </c>
      <c r="G7" s="1" t="s">
        <v>135</v>
      </c>
      <c r="H7" s="1" t="s">
        <v>136</v>
      </c>
      <c r="I7" s="1" t="s">
        <v>174</v>
      </c>
      <c r="J7" s="1" t="s">
        <v>138</v>
      </c>
      <c r="K7" s="1" t="s">
        <v>174</v>
      </c>
      <c r="L7" s="1" t="s">
        <v>174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175</v>
      </c>
      <c r="S7" s="1" t="s">
        <v>144</v>
      </c>
      <c r="T7" s="1" t="s">
        <v>145</v>
      </c>
      <c r="U7" s="1" t="s">
        <v>146</v>
      </c>
      <c r="V7" s="1" t="s">
        <v>147</v>
      </c>
    </row>
    <row r="8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2023-08-04T01:31:46Z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