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<sst xmlns="http://schemas.openxmlformats.org/spreadsheetml/2006/main" count="155" uniqueCount="108">
  <si>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</si>
  <si>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</si>
  <si>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</si>
  <si>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</si>
  <si>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</si>
  <si>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</si>
  <si>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</si>
  <si>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</si>
  <si>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</si>
  <si>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</si>
  <si>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</si>
  <si>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</si>
  <si>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</si>
  <si>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</si>
  <si>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</si>
  <si>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</si>
  <si>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</si>
  <si>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</si>
  <si>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</si>
  <si>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</si>
  <si>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</si>
  <si>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</si>
  <si>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</si>
  <si>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</si>
  <si>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</si>
  <si>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999223423854414	</t>
  </si>
  <si>
    <t>Ctrip</t>
  </si>
  <si>
    <t>正常</t>
  </si>
  <si>
    <t>[曼谷]隆齐格兰德中心点酒店 (政府卫生认证)(Grande Centre Point Hotel Ploenchit (SHA Plus+))(37207258)</t>
  </si>
  <si>
    <t>高级阳台双床房&lt;2人入住&gt;&lt;不退款&gt;</t>
  </si>
  <si>
    <t>USD</t>
  </si>
  <si>
    <t>LAW/HIU TUNG,WONG/MEI LAI MILA,LAM/MING SZE,LI/SIU MAN</t>
  </si>
  <si>
    <t>CA5326230804USD</t>
  </si>
  <si>
    <t>未提现</t>
  </si>
  <si>
    <t>携程开票</t>
  </si>
  <si>
    <t xml:space="preserve">3185793	</t>
  </si>
  <si>
    <t xml:space="preserve">205268	</t>
  </si>
  <si>
    <t xml:space="preserve">999224960133935	</t>
  </si>
  <si>
    <t>[新加坡]新加坡史各士皇族酒店(Royal Plaza on Scotts)(37230830)</t>
  </si>
  <si>
    <t>豪华特大床房&lt;2人入住&gt;&lt;不退款&gt;</t>
  </si>
  <si>
    <t>TACHAVONGSTHIAN/ROJANA</t>
  </si>
  <si>
    <t xml:space="preserve">3551828	</t>
  </si>
  <si>
    <t xml:space="preserve">3658655	</t>
  </si>
  <si>
    <t xml:space="preserve">999224988580151	</t>
  </si>
  <si>
    <t>[曼谷]曼谷林布兰套房酒店(Rembrandt Hotel and Suites Bangkok)(44800781)</t>
  </si>
  <si>
    <t>高级房&lt;1&gt;&lt;2人入住&gt;&lt;不退款&gt;</t>
  </si>
  <si>
    <t>Lim/Sujin</t>
  </si>
  <si>
    <t xml:space="preserve">3558159	</t>
  </si>
  <si>
    <t xml:space="preserve">127072506	</t>
  </si>
  <si>
    <t>,</t>
  </si>
  <si>
    <t>USD 1105.6</t>
  </si>
  <si>
    <t>A230804101328911</t>
  </si>
  <si>
    <t>USD / HKD 当前参考汇率: 7.80621</t>
  </si>
  <si>
    <t>总计：1105.6 USD/
8630.55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</si>
  <si>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</si>
  <si>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</si>
  <si>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</si>
  <si>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</si>
  <si>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</si>
  <si>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</si>
  <si>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</si>
  <si>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</si>
  <si>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</si>
  <si>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</si>
  <si>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</si>
  <si>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</si>
  <si>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</si>
  <si>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</si>
  <si>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</si>
  <si>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</si>
  <si>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</si>
  <si>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</si>
  <si>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</si>
  <si>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2023-03-31</t>
  </si>
  <si>
    <t>3185793</t>
  </si>
  <si>
    <t>曼谷奔齐中心大酒店</t>
  </si>
  <si>
    <t>LAW HIU TUNG,WONG MEI LAI MILA,LAM MING SZE,LI SIU MAN</t>
  </si>
  <si>
    <t>2023-07-27</t>
  </si>
  <si>
    <t>2023-08-01</t>
  </si>
  <si>
    <t>退房日周结</t>
  </si>
  <si>
    <t>5652.42</t>
  </si>
  <si>
    <t>820.00</t>
  </si>
  <si>
    <t>0</t>
  </si>
  <si>
    <t>0.00</t>
  </si>
  <si>
    <t>携程盛景国际直连</t>
  </si>
  <si>
    <t>01.010677</t>
  </si>
  <si>
    <t>2023-03-31 10:52:27</t>
  </si>
  <si>
    <t>否</t>
  </si>
  <si>
    <t>汇智国际旅游发展有限公司</t>
  </si>
  <si>
    <t>直采</t>
  </si>
  <si>
    <t>泰国</t>
  </si>
  <si>
    <t>2023-06-25</t>
  </si>
  <si>
    <t>3551828</t>
  </si>
  <si>
    <t>新加坡史各士皇族酒店</t>
  </si>
  <si>
    <t>TACHAVONGSTHIAN ROJANA</t>
  </si>
  <si>
    <t>2023-07-31</t>
  </si>
  <si>
    <t>1410.97</t>
  </si>
  <si>
    <t>195.74</t>
  </si>
  <si>
    <t>2023-06-26 14:37:30</t>
  </si>
  <si>
    <t>新加坡</t>
  </si>
  <si>
    <t>2023-06-27</t>
  </si>
  <si>
    <t>3558159</t>
  </si>
  <si>
    <t>曼谷瑞博朗得酒店</t>
  </si>
  <si>
    <t>Lim Sujin</t>
  </si>
  <si>
    <t>2023-07-30</t>
  </si>
  <si>
    <t>652.07</t>
  </si>
  <si>
    <t>89.86</t>
  </si>
  <si>
    <t>2023-06-27 15:08:56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</si>
</sst>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8255</xdr:colOff>
      <xdr:row>6</xdr:row>
      <xdr:rowOff>7620</xdr:rowOff>
    </xdr:from>
    <xdr:to>
      <xdr:col>19</xdr:col>
      <xdr:colOff>53975</xdr:colOff>
      <xdr:row>31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715" y="1104900"/>
          <a:ext cx="9646920" cy="459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45134</v>
      </c>
      <c r="G2" s="6">
        <v>45139</v>
      </c>
      <c r="H2" s="4">
        <v>2</v>
      </c>
      <c r="I2" s="4">
        <v>5</v>
      </c>
      <c r="J2" s="4">
        <v>10</v>
      </c>
      <c r="K2" s="4" t="s">
        <v>30</v>
      </c>
      <c r="L2" s="4">
        <v>820</v>
      </c>
      <c r="M2" s="4">
        <v>820</v>
      </c>
      <c r="N2" s="4" t="s">
        <v>31</v>
      </c>
      <c r="O2" s="4" t="s">
        <v>32</v>
      </c>
      <c r="P2" s="4" t="s">
        <v>33</v>
      </c>
      <c r="Q2" s="4">
        <v>0</v>
      </c>
      <c r="R2" s="7">
        <v>45016</v>
      </c>
      <c r="S2" s="6">
        <v>45142</v>
      </c>
      <c r="T2" s="4" t="s">
        <v>34</v>
      </c>
      <c r="U2" s="4">
        <v>820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45138</v>
      </c>
      <c r="G3" s="6">
        <v>45139</v>
      </c>
      <c r="H3" s="4">
        <v>1</v>
      </c>
      <c r="I3" s="4">
        <v>1</v>
      </c>
      <c r="J3" s="4">
        <v>1</v>
      </c>
      <c r="K3" s="4" t="s">
        <v>30</v>
      </c>
      <c r="L3" s="4">
        <v>195.74</v>
      </c>
      <c r="M3" s="4">
        <v>195.74</v>
      </c>
      <c r="N3" s="4" t="s">
        <v>40</v>
      </c>
      <c r="O3" s="4" t="s">
        <v>32</v>
      </c>
      <c r="P3" s="4" t="s">
        <v>33</v>
      </c>
      <c r="Q3" s="4">
        <v>0</v>
      </c>
      <c r="R3" s="7">
        <v>45102</v>
      </c>
      <c r="S3" s="6">
        <v>45142</v>
      </c>
      <c r="T3" s="4" t="s">
        <v>34</v>
      </c>
      <c r="U3" s="4">
        <v>195.74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45137</v>
      </c>
      <c r="G4" s="6">
        <v>45139</v>
      </c>
      <c r="H4" s="4">
        <v>1</v>
      </c>
      <c r="I4" s="4">
        <v>2</v>
      </c>
      <c r="J4" s="4">
        <v>2</v>
      </c>
      <c r="K4" s="4" t="s">
        <v>30</v>
      </c>
      <c r="L4" s="4">
        <v>89.86</v>
      </c>
      <c r="M4" s="4">
        <v>89.86</v>
      </c>
      <c r="N4" s="4" t="s">
        <v>46</v>
      </c>
      <c r="O4" s="4" t="s">
        <v>32</v>
      </c>
      <c r="P4" s="4" t="s">
        <v>33</v>
      </c>
      <c r="Q4" s="4">
        <v>0</v>
      </c>
      <c r="R4" s="7">
        <v>45104</v>
      </c>
      <c r="S4" s="6">
        <v>45142</v>
      </c>
      <c r="T4" s="4" t="s">
        <v>34</v>
      </c>
      <c r="U4" s="4">
        <v>89.86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C11"/>
    </sheetView>
  </sheetViews>
  <sheetFormatPr defaultColWidth="10" defaultRowHeight="14.4"/>
  <cols>
    <col min="1" max="1" width="12.8888888888889" style="4"/>
    <col min="2" max="2" width="10.7777777777778" style="4"/>
    <col min="3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999223423854414</v>
      </c>
      <c r="B2" s="6">
        <v>45134</v>
      </c>
      <c r="C2" s="6">
        <v>45139</v>
      </c>
      <c r="D2" s="4">
        <v>820</v>
      </c>
      <c r="E2" s="4" t="str">
        <f>VLOOKUP(A2,HOP!A:L,12,0)</f>
        <v>820.00</v>
      </c>
      <c r="F2" s="4" t="str">
        <f>VLOOKUP(A2,HOP!A:C,3,0)</f>
        <v>3185793</v>
      </c>
      <c r="G2" s="4">
        <f>D2-E2</f>
        <v>0</v>
      </c>
      <c r="H2" s="4" t="str">
        <f>$H$1&amp;F2</f>
        <v>,3185793</v>
      </c>
      <c r="I2" s="4" t="str">
        <f>VLOOKUP(A2,HOP!A:U,21,0)</f>
        <v>直采</v>
      </c>
    </row>
    <row r="3" s="4" customFormat="1" spans="1:9">
      <c r="A3" s="5">
        <v>999224960133935</v>
      </c>
      <c r="B3" s="6">
        <v>45138</v>
      </c>
      <c r="C3" s="6">
        <v>45139</v>
      </c>
      <c r="D3" s="4">
        <v>195.74</v>
      </c>
      <c r="E3" s="4" t="str">
        <f>VLOOKUP(A3,HOP!A:L,12,0)</f>
        <v>195.74</v>
      </c>
      <c r="F3" s="4" t="str">
        <f>VLOOKUP(A3,HOP!A:C,3,0)</f>
        <v>3551828</v>
      </c>
      <c r="G3" s="4">
        <f>D3-E3</f>
        <v>0</v>
      </c>
      <c r="H3" s="4" t="str">
        <f>$H$1&amp;F3</f>
        <v>,3551828</v>
      </c>
      <c r="I3" s="4" t="str">
        <f>VLOOKUP(A3,HOP!A:U,21,0)</f>
        <v>直采</v>
      </c>
    </row>
    <row r="4" s="4" customFormat="1" spans="1:9">
      <c r="A4" s="5">
        <v>999224988580151</v>
      </c>
      <c r="B4" s="6">
        <v>45137</v>
      </c>
      <c r="C4" s="6">
        <v>45139</v>
      </c>
      <c r="D4" s="4">
        <v>89.86</v>
      </c>
      <c r="E4" s="4" t="str">
        <f>VLOOKUP(A4,HOP!A:L,12,0)</f>
        <v>89.86</v>
      </c>
      <c r="F4" s="4" t="str">
        <f>VLOOKUP(A4,HOP!A:C,3,0)</f>
        <v>3558159</v>
      </c>
      <c r="G4" s="4">
        <f>D4-E4</f>
        <v>0</v>
      </c>
      <c r="H4" s="4" t="str">
        <f>$H$1&amp;F4</f>
        <v>,3558159</v>
      </c>
      <c r="I4" s="4" t="str">
        <f>VLOOKUP(A4,HOP!A:U,21,0)</f>
        <v>直采</v>
      </c>
    </row>
    <row r="6" spans="4:4">
      <c r="D6" s="4">
        <f>SUM(D2:D5)</f>
        <v>1105.6</v>
      </c>
    </row>
    <row r="7" spans="4:4">
      <c r="D7" s="4" t="s">
        <v>50</v>
      </c>
    </row>
    <row r="9" spans="1:3">
      <c r="A9" s="4" t="s">
        <v>51</v>
      </c>
      <c r="B9" s="4">
        <v>1105.6</v>
      </c>
      <c r="C9" s="4">
        <v>8630.55</v>
      </c>
    </row>
    <row r="10" spans="1:1">
      <c r="A10" s="4" t="s">
        <v>52</v>
      </c>
    </row>
    <row r="11" spans="1:1">
      <c r="A11" s="4" t="s">
        <v>53</v>
      </c>
    </row>
  </sheetData>
  <autoFilter ref="A1:X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1" sqref="D11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999223423854414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999224960133935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78</v>
      </c>
      <c r="H3" s="1" t="s">
        <v>79</v>
      </c>
      <c r="I3" s="1" t="s">
        <v>96</v>
      </c>
      <c r="J3" s="1" t="s">
        <v>30</v>
      </c>
      <c r="K3" s="1" t="s">
        <v>97</v>
      </c>
      <c r="L3" s="1" t="s">
        <v>97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98</v>
      </c>
      <c r="S3" s="1" t="s">
        <v>87</v>
      </c>
      <c r="T3" s="1" t="s">
        <v>88</v>
      </c>
      <c r="U3" s="1" t="s">
        <v>89</v>
      </c>
      <c r="V3" s="1" t="s">
        <v>99</v>
      </c>
    </row>
    <row r="4" s="1" customFormat="1" spans="1:22">
      <c r="A4" s="3">
        <v>999224988580151</v>
      </c>
      <c r="B4" s="1" t="s">
        <v>100</v>
      </c>
      <c r="C4" s="1" t="s">
        <v>101</v>
      </c>
      <c r="D4" s="1" t="s">
        <v>102</v>
      </c>
      <c r="E4" s="1" t="s">
        <v>103</v>
      </c>
      <c r="F4" s="1" t="s">
        <v>104</v>
      </c>
      <c r="G4" s="1" t="s">
        <v>78</v>
      </c>
      <c r="H4" s="1" t="s">
        <v>79</v>
      </c>
      <c r="I4" s="1" t="s">
        <v>105</v>
      </c>
      <c r="J4" s="1" t="s">
        <v>30</v>
      </c>
      <c r="K4" s="1" t="s">
        <v>106</v>
      </c>
      <c r="L4" s="1" t="s">
        <v>106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107</v>
      </c>
      <c r="S4" s="1" t="s">
        <v>87</v>
      </c>
      <c r="T4" s="1" t="s">
        <v>88</v>
      </c>
      <c r="U4" s="1" t="s">
        <v>89</v>
      </c>
      <c r="V4" s="1" t="s">
        <v>90</v>
      </c>
    </row>
    <row r="5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2023-08-04T02:13:49Z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