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<sst xmlns="http://schemas.openxmlformats.org/spreadsheetml/2006/main" count="734" uniqueCount="263">
  <si>
    <t>去哪儿网酒店预付对账单</t>
  </si>
  <si>
    <t>供应商名称：</t>
  </si>
  <si>
    <t>港丰国际</t>
  </si>
  <si>
    <t>结算周期：</t>
  </si>
  <si>
    <t>2023-07-31至2023-08-06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</si>
  <si>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</si>
  <si>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</si>
  <si>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</si>
  <si>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</si>
  <si>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</si>
  <si>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</si>
  <si>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</si>
  <si>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</si>
  <si>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</si>
  <si>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</si>
  <si>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</si>
  <si>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</si>
  <si>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</si>
  <si>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</si>
  <si>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</si>
  <si>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¥27,746.00</t>
  </si>
  <si>
    <t>¥2,295.45</t>
  </si>
  <si>
    <t>¥25,450.55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</si>
  <si>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</si>
  <si>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</si>
  <si>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</si>
  <si>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</si>
  <si>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</si>
  <si>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</si>
  <si>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</si>
  <si>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</si>
  <si>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</si>
  <si>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</si>
  <si>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</si>
  <si>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</si>
  <si>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</si>
  <si>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</si>
  <si>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</si>
  <si>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</si>
  <si>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</si>
  <si>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</si>
  <si>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</si>
  <si>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</si>
  <si>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</si>
  <si>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</si>
  <si>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</si>
  <si>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</si>
  <si>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</si>
  <si>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</si>
  <si>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</si>
  <si>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</si>
  <si>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</si>
  <si>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</si>
  <si>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</si>
  <si>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</si>
  <si>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</si>
  <si>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</si>
  <si>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</si>
  <si>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</si>
  <si>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</si>
  <si>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</si>
  <si>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</si>
  <si>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</si>
  <si>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</si>
  <si>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</si>
  <si>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</si>
  <si>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</si>
  <si>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</si>
  <si>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</si>
  <si>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703393123637</t>
  </si>
  <si>
    <t>3505520</t>
  </si>
  <si>
    <t>酒店预付</t>
  </si>
  <si>
    <t>否</t>
  </si>
  <si>
    <t>普通</t>
  </si>
  <si>
    <t>158564867</t>
  </si>
  <si>
    <t>吉隆坡柏威年酒店 · 悦榕管理</t>
  </si>
  <si>
    <t>1619975</t>
  </si>
  <si>
    <t>LI/JIAN</t>
  </si>
  <si>
    <t>2023-06-14</t>
  </si>
  <si>
    <t>2023-07-29</t>
  </si>
  <si>
    <t>2023-07-31</t>
  </si>
  <si>
    <t>¥1,734.00</t>
  </si>
  <si>
    <t>¥99.00</t>
  </si>
  <si>
    <t>¥1,635.00</t>
  </si>
  <si>
    <t>city oasis twin room</t>
  </si>
  <si>
    <t>WEBSITE</t>
  </si>
  <si>
    <t>703378611410</t>
  </si>
  <si>
    <t>3439864</t>
  </si>
  <si>
    <t>221905967</t>
  </si>
  <si>
    <t>香港都会海逸酒店</t>
  </si>
  <si>
    <t>XING/XINQIAN</t>
  </si>
  <si>
    <t>2023-05-30</t>
  </si>
  <si>
    <t>¥2,156.00</t>
  </si>
  <si>
    <t>¥168.00</t>
  </si>
  <si>
    <t>¥1,988.00</t>
  </si>
  <si>
    <t>Superior Room</t>
  </si>
  <si>
    <t>703402321040</t>
  </si>
  <si>
    <t>3540199</t>
  </si>
  <si>
    <t>238556987</t>
  </si>
  <si>
    <t>普吉岛苏林酒店</t>
  </si>
  <si>
    <t>SHI/ZHANHUAN|LIU/WANTING</t>
  </si>
  <si>
    <t>2023-06-23</t>
  </si>
  <si>
    <t>2023-08-01</t>
  </si>
  <si>
    <t>¥5,982.00</t>
  </si>
  <si>
    <t>¥567.00</t>
  </si>
  <si>
    <t>¥5,415.00</t>
  </si>
  <si>
    <t>One Bedroom Superior Cottage</t>
  </si>
  <si>
    <t>703439211944</t>
  </si>
  <si>
    <t>3708777</t>
  </si>
  <si>
    <t>158571779</t>
  </si>
  <si>
    <t>阿特里姆曼谷美居大酒店</t>
  </si>
  <si>
    <t>feng/ping</t>
  </si>
  <si>
    <t>2023-07-30</t>
  </si>
  <si>
    <t>¥493.00</t>
  </si>
  <si>
    <t>¥52.18</t>
  </si>
  <si>
    <t>¥440.82</t>
  </si>
  <si>
    <t>Superior Room King Bed</t>
  </si>
  <si>
    <t>703401663227</t>
  </si>
  <si>
    <t>3535795</t>
  </si>
  <si>
    <t>179441405</t>
  </si>
  <si>
    <t>查纳莱花园度假村，卡塔海滩</t>
  </si>
  <si>
    <t>CHEN/MEIYAN|LI/YANGHUI|LI/MINGRUI</t>
  </si>
  <si>
    <t>2023-06-22</t>
  </si>
  <si>
    <t>2023-07-28</t>
  </si>
  <si>
    <t>2023-08-02</t>
  </si>
  <si>
    <t>¥2,605.00</t>
  </si>
  <si>
    <t>¥190.00</t>
  </si>
  <si>
    <t>¥2,415.00</t>
  </si>
  <si>
    <t>Deluxe Sea View</t>
  </si>
  <si>
    <t>703417436146</t>
  </si>
  <si>
    <t>3610084</t>
  </si>
  <si>
    <t>221921519</t>
  </si>
  <si>
    <t>清迈香格里拉酒店</t>
  </si>
  <si>
    <t>HU/LINNA|LI/YI</t>
  </si>
  <si>
    <t>2023-07-08</t>
  </si>
  <si>
    <t>¥4,700.00</t>
  </si>
  <si>
    <t>¥447.97</t>
  </si>
  <si>
    <t>¥4,252.03</t>
  </si>
  <si>
    <t>Deluxe Room</t>
  </si>
  <si>
    <t>703429803563</t>
  </si>
  <si>
    <t>3659538</t>
  </si>
  <si>
    <t>221942111</t>
  </si>
  <si>
    <t>迪士尼探索家度假酒店</t>
  </si>
  <si>
    <t>DING/YUJUN|CAO/HUIYA</t>
  </si>
  <si>
    <t>2023-07-20</t>
  </si>
  <si>
    <t>2023-08-03</t>
  </si>
  <si>
    <t>2023-08-04</t>
  </si>
  <si>
    <t>¥2,643.00</t>
  </si>
  <si>
    <t>¥149.12</t>
  </si>
  <si>
    <t>¥2,493.88</t>
  </si>
  <si>
    <t>Standard Room</t>
  </si>
  <si>
    <t>703393447691</t>
  </si>
  <si>
    <t>3502254</t>
  </si>
  <si>
    <t>184498874</t>
  </si>
  <si>
    <t>洛杉矶比特摩尔千禧酒店</t>
  </si>
  <si>
    <t>ZENG/LIYAN</t>
  </si>
  <si>
    <t>2023-08-05</t>
  </si>
  <si>
    <t>¥1,697.00</t>
  </si>
  <si>
    <t>¥154.10</t>
  </si>
  <si>
    <t>¥1,542.90</t>
  </si>
  <si>
    <t>executive double beds room</t>
  </si>
  <si>
    <t>703389864505</t>
  </si>
  <si>
    <t>3488960</t>
  </si>
  <si>
    <t>158575091</t>
  </si>
  <si>
    <t>大阪心斋桥NEST酒店</t>
  </si>
  <si>
    <t>JIN/TAO|SU/ZHENGWEI</t>
  </si>
  <si>
    <t>2023-06-10</t>
  </si>
  <si>
    <t>2023-08-06</t>
  </si>
  <si>
    <t>¥4,576.00</t>
  </si>
  <si>
    <t>¥404.00</t>
  </si>
  <si>
    <t>¥4,172.00</t>
  </si>
  <si>
    <t>Semi-double Room, Non Smoking, For Double Occupancy Only</t>
  </si>
  <si>
    <t>703422402414</t>
  </si>
  <si>
    <t>3629736</t>
  </si>
  <si>
    <t>186283676</t>
  </si>
  <si>
    <t>芭堤雅硬石酒店</t>
  </si>
  <si>
    <t>WANG/LIN|WANG/YAO</t>
  </si>
  <si>
    <t>2023-07-13</t>
  </si>
  <si>
    <t>¥1,160.00</t>
  </si>
  <si>
    <t>¥64.08</t>
  </si>
  <si>
    <t>¥1,095.92</t>
  </si>
  <si>
    <t>Deluxe Room with City View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</si>
  <si>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</si>
  <si>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</si>
  <si>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</si>
  <si>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</si>
  <si>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</si>
  <si>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</si>
  <si>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</si>
  <si>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</si>
  <si>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</si>
  <si>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</si>
  <si>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</si>
  <si>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A230808104631481</t>
  </si>
  <si>
    <t>A230808104718481</t>
  </si>
  <si>
    <r>
      <t>总计：</t>
    </r>
    <r>
      <rPr>
        <sz val="10"/>
        <rFont val="Arial"/>
        <charset val="134"/>
      </rPr>
      <t>25450.55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</si>
  <si>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</si>
  <si>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</si>
  <si>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</si>
  <si>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</si>
  <si>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</si>
  <si>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</si>
  <si>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</si>
  <si>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</si>
  <si>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</si>
  <si>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</si>
  <si>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</si>
  <si>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</si>
  <si>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</si>
  <si>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</si>
  <si>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</si>
  <si>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</si>
  <si>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</si>
  <si>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</si>
  <si>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阿特里姆曼谷美居大酒店(SHA认证)</t>
  </si>
  <si>
    <t>feng ping</t>
  </si>
  <si>
    <t>退房日周结</t>
  </si>
  <si>
    <t>440.82</t>
  </si>
  <si>
    <t>RMB</t>
  </si>
  <si>
    <t>0</t>
  </si>
  <si>
    <t>0.00</t>
  </si>
  <si>
    <t>去哪儿直连（港丰）</t>
  </si>
  <si>
    <t>31</t>
  </si>
  <si>
    <t>2023-07-30 20:28:51</t>
  </si>
  <si>
    <t>汇智国际旅游发展有限公司</t>
  </si>
  <si>
    <t>直采</t>
  </si>
  <si>
    <t>泰国</t>
  </si>
  <si>
    <t>DING YUJUN,CAO HUIYA</t>
  </si>
  <si>
    <t>2493.88</t>
  </si>
  <si>
    <t>2023-07-20 11:00:53</t>
  </si>
  <si>
    <t>中国</t>
  </si>
  <si>
    <t>WANG LIN,WANG YAO</t>
  </si>
  <si>
    <t>1095.92</t>
  </si>
  <si>
    <t>2023-07-13 15:03:48</t>
  </si>
  <si>
    <t>HU LINNA,LI YI</t>
  </si>
  <si>
    <t>4252.04</t>
  </si>
  <si>
    <t>2023-07-09 22:00:23</t>
  </si>
  <si>
    <t>普吉岛苏林酒店(政府卫生认证)</t>
  </si>
  <si>
    <t>SHI ZHANHUAN,LIU WANTING</t>
  </si>
  <si>
    <t>5415.00</t>
  </si>
  <si>
    <t>2023-06-23 14:29:55</t>
  </si>
  <si>
    <t>查纳莱花园度假村，卡塔海滩 (SHA Extra Plus)</t>
  </si>
  <si>
    <t>CHEN MEIYAN,LI YANGHUI,LI MINGRUI</t>
  </si>
  <si>
    <t>2415.00</t>
  </si>
  <si>
    <t>2023-06-22 11:10:27</t>
  </si>
  <si>
    <t>吉隆坡柏威年酒店 · 悦榕庄管理</t>
  </si>
  <si>
    <t>LI JIAN</t>
  </si>
  <si>
    <t>1635.00</t>
  </si>
  <si>
    <t>2023-06-15 10:24:41</t>
  </si>
  <si>
    <t>马来西亚</t>
  </si>
  <si>
    <t>ZENG LIYAN</t>
  </si>
  <si>
    <t>1542.90</t>
  </si>
  <si>
    <t>2023-06-14 11:48:11</t>
  </si>
  <si>
    <t>直连</t>
  </si>
  <si>
    <t>美国</t>
  </si>
  <si>
    <t>大阪心斋桥Nest酒店</t>
  </si>
  <si>
    <t>JIN TAO,SU ZHENGWEI</t>
  </si>
  <si>
    <t>4172.00</t>
  </si>
  <si>
    <t>2023-06-10 23:10:43</t>
  </si>
  <si>
    <t>日本</t>
  </si>
  <si>
    <t>XING XINQIAN</t>
  </si>
  <si>
    <t>1988.00</t>
  </si>
  <si>
    <t>2023-05-31 20:55:24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</si>
</sst>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79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79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109</v>
      </c>
      <c r="H5" s="7" t="s">
        <v>110</v>
      </c>
      <c r="I5" s="7" t="s">
        <v>76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80</v>
      </c>
      <c r="P5" s="7" t="s">
        <v>102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119</v>
      </c>
      <c r="H6" s="7" t="s">
        <v>120</v>
      </c>
      <c r="I6" s="7" t="s">
        <v>76</v>
      </c>
      <c r="J6" s="7" t="s">
        <v>2</v>
      </c>
      <c r="K6" s="7" t="s">
        <v>121</v>
      </c>
      <c r="L6" s="7">
        <v>1</v>
      </c>
      <c r="M6" s="7">
        <v>5</v>
      </c>
      <c r="N6" s="7" t="s">
        <v>122</v>
      </c>
      <c r="O6" s="7" t="s">
        <v>123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131</v>
      </c>
      <c r="H7" s="7" t="s">
        <v>132</v>
      </c>
      <c r="I7" s="7" t="s">
        <v>76</v>
      </c>
      <c r="J7" s="7" t="s">
        <v>2</v>
      </c>
      <c r="K7" s="7" t="s">
        <v>133</v>
      </c>
      <c r="L7" s="7">
        <v>1</v>
      </c>
      <c r="M7" s="7">
        <v>4</v>
      </c>
      <c r="N7" s="7" t="s">
        <v>134</v>
      </c>
      <c r="O7" s="7" t="s">
        <v>79</v>
      </c>
      <c r="P7" s="7" t="s">
        <v>124</v>
      </c>
      <c r="Q7" s="7"/>
      <c r="R7" s="11" t="s">
        <v>135</v>
      </c>
      <c r="S7" s="12" t="s">
        <v>19</v>
      </c>
      <c r="T7" s="7"/>
      <c r="U7" s="11" t="s">
        <v>19</v>
      </c>
      <c r="V7" s="11" t="s">
        <v>135</v>
      </c>
      <c r="W7" s="12" t="s">
        <v>136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141</v>
      </c>
      <c r="H8" s="7" t="s">
        <v>142</v>
      </c>
      <c r="I8" s="7" t="s">
        <v>76</v>
      </c>
      <c r="J8" s="7" t="s">
        <v>2</v>
      </c>
      <c r="K8" s="7" t="s">
        <v>143</v>
      </c>
      <c r="L8" s="7">
        <v>1</v>
      </c>
      <c r="M8" s="7">
        <v>1</v>
      </c>
      <c r="N8" s="7" t="s">
        <v>144</v>
      </c>
      <c r="O8" s="7" t="s">
        <v>145</v>
      </c>
      <c r="P8" s="7" t="s">
        <v>146</v>
      </c>
      <c r="Q8" s="7"/>
      <c r="R8" s="11" t="s">
        <v>147</v>
      </c>
      <c r="S8" s="12" t="s">
        <v>19</v>
      </c>
      <c r="T8" s="7"/>
      <c r="U8" s="11" t="s">
        <v>19</v>
      </c>
      <c r="V8" s="11" t="s">
        <v>147</v>
      </c>
      <c r="W8" s="12" t="s">
        <v>148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153</v>
      </c>
      <c r="H9" s="7" t="s">
        <v>154</v>
      </c>
      <c r="I9" s="7" t="s">
        <v>76</v>
      </c>
      <c r="J9" s="7" t="s">
        <v>2</v>
      </c>
      <c r="K9" s="7" t="s">
        <v>155</v>
      </c>
      <c r="L9" s="7">
        <v>1</v>
      </c>
      <c r="M9" s="7">
        <v>1</v>
      </c>
      <c r="N9" s="7" t="s">
        <v>78</v>
      </c>
      <c r="O9" s="7" t="s">
        <v>146</v>
      </c>
      <c r="P9" s="7" t="s">
        <v>156</v>
      </c>
      <c r="Q9" s="7"/>
      <c r="R9" s="11" t="s">
        <v>157</v>
      </c>
      <c r="S9" s="12" t="s">
        <v>19</v>
      </c>
      <c r="T9" s="7"/>
      <c r="U9" s="11" t="s">
        <v>19</v>
      </c>
      <c r="V9" s="11" t="s">
        <v>157</v>
      </c>
      <c r="W9" s="12" t="s">
        <v>158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161</v>
      </c>
      <c r="B10" s="6" t="s">
        <v>162</v>
      </c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163</v>
      </c>
      <c r="H10" s="7" t="s">
        <v>164</v>
      </c>
      <c r="I10" s="7" t="s">
        <v>76</v>
      </c>
      <c r="J10" s="7" t="s">
        <v>2</v>
      </c>
      <c r="K10" s="7" t="s">
        <v>165</v>
      </c>
      <c r="L10" s="7">
        <v>2</v>
      </c>
      <c r="M10" s="7">
        <v>4</v>
      </c>
      <c r="N10" s="7" t="s">
        <v>166</v>
      </c>
      <c r="O10" s="7" t="s">
        <v>124</v>
      </c>
      <c r="P10" s="7" t="s">
        <v>167</v>
      </c>
      <c r="Q10" s="7"/>
      <c r="R10" s="11" t="s">
        <v>168</v>
      </c>
      <c r="S10" s="12" t="s">
        <v>19</v>
      </c>
      <c r="T10" s="7"/>
      <c r="U10" s="11" t="s">
        <v>19</v>
      </c>
      <c r="V10" s="11" t="s">
        <v>168</v>
      </c>
      <c r="W10" s="12" t="s">
        <v>169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172</v>
      </c>
      <c r="B11" s="6" t="s">
        <v>173</v>
      </c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174</v>
      </c>
      <c r="H11" s="7" t="s">
        <v>175</v>
      </c>
      <c r="I11" s="7" t="s">
        <v>76</v>
      </c>
      <c r="J11" s="7" t="s">
        <v>2</v>
      </c>
      <c r="K11" s="7" t="s">
        <v>176</v>
      </c>
      <c r="L11" s="7">
        <v>2</v>
      </c>
      <c r="M11" s="7">
        <v>1</v>
      </c>
      <c r="N11" s="7" t="s">
        <v>177</v>
      </c>
      <c r="O11" s="7" t="s">
        <v>156</v>
      </c>
      <c r="P11" s="7" t="s">
        <v>167</v>
      </c>
      <c r="Q11" s="7"/>
      <c r="R11" s="11" t="s">
        <v>178</v>
      </c>
      <c r="S11" s="12" t="s">
        <v>19</v>
      </c>
      <c r="T11" s="7"/>
      <c r="U11" s="11" t="s">
        <v>19</v>
      </c>
      <c r="V11" s="11" t="s">
        <v>178</v>
      </c>
      <c r="W11" s="12" t="s">
        <v>179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180</v>
      </c>
      <c r="AD11" t="s">
        <v>6</v>
      </c>
      <c r="AE11" t="s">
        <v>181</v>
      </c>
      <c r="AF11" t="s">
        <v>85</v>
      </c>
      <c r="AG11" t="s">
        <v>72</v>
      </c>
      <c r="AH11" t="s">
        <v>19</v>
      </c>
    </row>
    <row r="12" customHeight="1" spans="1:32">
      <c r="A12" s="10" t="s">
        <v>182</v>
      </c>
      <c r="B12" s="10"/>
      <c r="C12" s="10" t="s">
        <v>183</v>
      </c>
      <c r="D12" s="10"/>
      <c r="E12" s="10"/>
      <c r="F12" s="10"/>
      <c r="G12" s="10" t="s">
        <v>183</v>
      </c>
      <c r="H12" s="10" t="s">
        <v>183</v>
      </c>
      <c r="I12" s="10" t="s">
        <v>183</v>
      </c>
      <c r="J12" s="10" t="s">
        <v>183</v>
      </c>
      <c r="K12" s="10" t="s">
        <v>183</v>
      </c>
      <c r="L12" s="10" t="s">
        <v>183</v>
      </c>
      <c r="M12" s="10" t="s">
        <v>183</v>
      </c>
      <c r="N12" s="10" t="s">
        <v>183</v>
      </c>
      <c r="O12" s="10" t="s">
        <v>183</v>
      </c>
      <c r="P12" s="10" t="s">
        <v>183</v>
      </c>
      <c r="Q12" s="10"/>
      <c r="R12" s="13" t="s">
        <v>20</v>
      </c>
      <c r="S12" s="13" t="s">
        <v>19</v>
      </c>
      <c r="T12" s="10" t="s">
        <v>183</v>
      </c>
      <c r="U12" s="13"/>
      <c r="V12" s="13" t="s">
        <v>20</v>
      </c>
      <c r="W12" s="13" t="s">
        <v>21</v>
      </c>
      <c r="X12" s="13"/>
      <c r="Y12" s="13"/>
      <c r="Z12" s="13"/>
      <c r="AA12" s="10"/>
      <c r="AB12" s="13"/>
      <c r="AC12" s="10"/>
      <c r="AD12" s="10" t="s">
        <v>183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184</v>
      </c>
      <c r="B1" s="4" t="s">
        <v>185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186</v>
      </c>
      <c r="H1" s="4" t="s">
        <v>187</v>
      </c>
      <c r="I1" s="4" t="s">
        <v>13</v>
      </c>
      <c r="J1" s="4" t="s">
        <v>17</v>
      </c>
      <c r="K1" s="4" t="s">
        <v>18</v>
      </c>
      <c r="L1" s="9" t="s">
        <v>188</v>
      </c>
      <c r="M1" s="4" t="s">
        <v>189</v>
      </c>
      <c r="N1" s="4" t="s">
        <v>190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L15" sqref="L15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C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192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1635</v>
      </c>
      <c r="E2" t="str">
        <f>VLOOKUP(A2,HOP!A:L,12,0)</f>
        <v>1635.00</v>
      </c>
      <c r="F2" t="str">
        <f>VLOOKUP(A2,HOP!A:C,3,0)</f>
        <v>3505520</v>
      </c>
      <c r="G2">
        <f>D2-E2</f>
        <v>0</v>
      </c>
      <c r="H2" t="str">
        <f>$H$1&amp;F2</f>
        <v>，3505520</v>
      </c>
      <c r="I2" t="str">
        <f>VLOOKUP(A2,HOP!A:U,21,0)</f>
        <v>直采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1988</v>
      </c>
      <c r="E3" t="str">
        <f>VLOOKUP(A3,HOP!A:L,12,0)</f>
        <v>1988.00</v>
      </c>
      <c r="F3" t="str">
        <f>VLOOKUP(A3,HOP!A:C,3,0)</f>
        <v>3439864</v>
      </c>
      <c r="G3">
        <f t="shared" ref="G3:G11" si="0">D3-E3</f>
        <v>0</v>
      </c>
      <c r="H3" t="str">
        <f t="shared" ref="H3:H11" si="1">$H$1&amp;F3</f>
        <v>，3439864</v>
      </c>
      <c r="I3" t="str">
        <f>VLOOKUP(A3,HOP!A:U,21,0)</f>
        <v>直采</v>
      </c>
    </row>
    <row r="4" ht="14.25" customHeight="1" spans="1:9">
      <c r="A4" s="6" t="s">
        <v>96</v>
      </c>
      <c r="B4" s="7" t="s">
        <v>79</v>
      </c>
      <c r="C4" s="7" t="s">
        <v>102</v>
      </c>
      <c r="D4" s="3">
        <v>5415</v>
      </c>
      <c r="E4" t="str">
        <f>VLOOKUP(A4,HOP!A:L,12,0)</f>
        <v>5415.00</v>
      </c>
      <c r="F4" t="str">
        <f>VLOOKUP(A4,HOP!A:C,3,0)</f>
        <v>3540199</v>
      </c>
      <c r="G4">
        <f t="shared" si="0"/>
        <v>0</v>
      </c>
      <c r="H4" t="str">
        <f t="shared" si="1"/>
        <v>，3540199</v>
      </c>
      <c r="I4" t="str">
        <f>VLOOKUP(A4,HOP!A:U,21,0)</f>
        <v>直采</v>
      </c>
    </row>
    <row r="5" ht="14.25" customHeight="1" spans="1:9">
      <c r="A5" s="6" t="s">
        <v>107</v>
      </c>
      <c r="B5" s="7" t="s">
        <v>80</v>
      </c>
      <c r="C5" s="7" t="s">
        <v>102</v>
      </c>
      <c r="D5" s="3">
        <v>440.82</v>
      </c>
      <c r="E5" t="str">
        <f>VLOOKUP(A5,HOP!A:L,12,0)</f>
        <v>440.82</v>
      </c>
      <c r="F5" t="str">
        <f>VLOOKUP(A5,HOP!A:C,3,0)</f>
        <v>3708777</v>
      </c>
      <c r="G5">
        <f t="shared" si="0"/>
        <v>0</v>
      </c>
      <c r="H5" t="str">
        <f t="shared" si="1"/>
        <v>，3708777</v>
      </c>
      <c r="I5" t="str">
        <f>VLOOKUP(A5,HOP!A:U,21,0)</f>
        <v>直采</v>
      </c>
    </row>
    <row r="6" ht="14.25" customHeight="1" spans="1:9">
      <c r="A6" s="6" t="s">
        <v>117</v>
      </c>
      <c r="B6" s="7" t="s">
        <v>123</v>
      </c>
      <c r="C6" s="7" t="s">
        <v>124</v>
      </c>
      <c r="D6" s="3">
        <v>2415</v>
      </c>
      <c r="E6" t="str">
        <f>VLOOKUP(A6,HOP!A:L,12,0)</f>
        <v>2415.00</v>
      </c>
      <c r="F6" t="str">
        <f>VLOOKUP(A6,HOP!A:C,3,0)</f>
        <v>3535795</v>
      </c>
      <c r="G6">
        <f t="shared" si="0"/>
        <v>0</v>
      </c>
      <c r="H6" t="str">
        <f t="shared" si="1"/>
        <v>，3535795</v>
      </c>
      <c r="I6" t="str">
        <f>VLOOKUP(A6,HOP!A:U,21,0)</f>
        <v>直采</v>
      </c>
    </row>
    <row r="7" ht="14.25" customHeight="1" spans="1:9">
      <c r="A7" s="6" t="s">
        <v>129</v>
      </c>
      <c r="B7" s="7" t="s">
        <v>79</v>
      </c>
      <c r="C7" s="7" t="s">
        <v>124</v>
      </c>
      <c r="D7" s="3">
        <v>4252.03</v>
      </c>
      <c r="E7" t="str">
        <f>VLOOKUP(A7,HOP!A:L,12,0)</f>
        <v>4252.04</v>
      </c>
      <c r="F7" t="str">
        <f>VLOOKUP(A7,HOP!A:C,3,0)</f>
        <v>3610084</v>
      </c>
      <c r="G7">
        <f t="shared" si="0"/>
        <v>-0.0100000000002183</v>
      </c>
      <c r="H7" t="str">
        <f t="shared" si="1"/>
        <v>，3610084</v>
      </c>
      <c r="I7" t="str">
        <f>VLOOKUP(A7,HOP!A:U,21,0)</f>
        <v>直采</v>
      </c>
    </row>
    <row r="8" ht="14.25" customHeight="1" spans="1:9">
      <c r="A8" s="6" t="s">
        <v>139</v>
      </c>
      <c r="B8" s="7" t="s">
        <v>145</v>
      </c>
      <c r="C8" s="7" t="s">
        <v>146</v>
      </c>
      <c r="D8" s="3">
        <v>2493.88</v>
      </c>
      <c r="E8" t="str">
        <f>VLOOKUP(A8,HOP!A:L,12,0)</f>
        <v>2493.88</v>
      </c>
      <c r="F8" t="str">
        <f>VLOOKUP(A8,HOP!A:C,3,0)</f>
        <v>3659538</v>
      </c>
      <c r="G8">
        <f t="shared" si="0"/>
        <v>0</v>
      </c>
      <c r="H8" t="str">
        <f t="shared" si="1"/>
        <v>，3659538</v>
      </c>
      <c r="I8" t="str">
        <f>VLOOKUP(A8,HOP!A:U,21,0)</f>
        <v>直采</v>
      </c>
    </row>
    <row r="9" ht="14.25" customHeight="1" spans="1:9">
      <c r="A9" s="6" t="s">
        <v>151</v>
      </c>
      <c r="B9" s="7" t="s">
        <v>146</v>
      </c>
      <c r="C9" s="7" t="s">
        <v>156</v>
      </c>
      <c r="D9" s="3">
        <v>1542.9</v>
      </c>
      <c r="E9" t="str">
        <f>VLOOKUP(A9,HOP!A:L,12,0)</f>
        <v>1542.90</v>
      </c>
      <c r="F9" t="str">
        <f>VLOOKUP(A9,HOP!A:C,3,0)</f>
        <v>3502254</v>
      </c>
      <c r="G9">
        <f t="shared" si="0"/>
        <v>0</v>
      </c>
      <c r="H9" t="str">
        <f t="shared" si="1"/>
        <v>，3502254</v>
      </c>
      <c r="I9" t="str">
        <f>VLOOKUP(A9,HOP!A:U,21,0)</f>
        <v>直连</v>
      </c>
    </row>
    <row r="10" ht="14.25" customHeight="1" spans="1:9">
      <c r="A10" s="6" t="s">
        <v>161</v>
      </c>
      <c r="B10" s="7" t="s">
        <v>124</v>
      </c>
      <c r="C10" s="7" t="s">
        <v>167</v>
      </c>
      <c r="D10" s="3">
        <v>4172</v>
      </c>
      <c r="E10" t="str">
        <f>VLOOKUP(A10,HOP!A:L,12,0)</f>
        <v>4172.00</v>
      </c>
      <c r="F10" t="str">
        <f>VLOOKUP(A10,HOP!A:C,3,0)</f>
        <v>3488960</v>
      </c>
      <c r="G10">
        <f t="shared" si="0"/>
        <v>0</v>
      </c>
      <c r="H10" t="str">
        <f t="shared" si="1"/>
        <v>，3488960</v>
      </c>
      <c r="I10" t="str">
        <f>VLOOKUP(A10,HOP!A:U,21,0)</f>
        <v>直连</v>
      </c>
    </row>
    <row r="11" ht="14.25" customHeight="1" spans="1:9">
      <c r="A11" s="6" t="s">
        <v>172</v>
      </c>
      <c r="B11" s="7" t="s">
        <v>156</v>
      </c>
      <c r="C11" s="7" t="s">
        <v>167</v>
      </c>
      <c r="D11" s="3">
        <v>1095.92</v>
      </c>
      <c r="E11" t="str">
        <f>VLOOKUP(A11,HOP!A:L,12,0)</f>
        <v>1095.92</v>
      </c>
      <c r="F11" t="str">
        <f>VLOOKUP(A11,HOP!A:C,3,0)</f>
        <v>3629736</v>
      </c>
      <c r="G11">
        <f t="shared" si="0"/>
        <v>0</v>
      </c>
      <c r="H11" t="str">
        <f t="shared" si="1"/>
        <v>，3629736</v>
      </c>
      <c r="I11" t="str">
        <f>VLOOKUP(A11,HOP!A:U,21,0)</f>
        <v>直采</v>
      </c>
    </row>
    <row r="13" spans="4:4">
      <c r="D13" s="3">
        <f>SUM(D2:D12)</f>
        <v>25450.55</v>
      </c>
    </row>
    <row r="16" ht="14.25" spans="4:4">
      <c r="D16" s="8" t="s">
        <v>22</v>
      </c>
    </row>
    <row r="19" spans="1:3">
      <c r="A19" t="s">
        <v>193</v>
      </c>
      <c r="C19">
        <v>19735.65</v>
      </c>
    </row>
    <row r="20" spans="1:3">
      <c r="A20" t="s">
        <v>194</v>
      </c>
      <c r="C20">
        <v>5714.9</v>
      </c>
    </row>
    <row r="21" spans="1:3">
      <c r="A21" s="5" t="s">
        <v>195</v>
      </c>
      <c r="C21">
        <f>SUM(C19:C20)</f>
        <v>25450.55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196</v>
      </c>
      <c r="B1" s="2" t="s">
        <v>197</v>
      </c>
      <c r="C1" s="2" t="s">
        <v>198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199</v>
      </c>
      <c r="I1" s="2" t="s">
        <v>200</v>
      </c>
      <c r="J1" s="2" t="s">
        <v>201</v>
      </c>
      <c r="K1" s="2" t="s">
        <v>202</v>
      </c>
      <c r="L1" s="2" t="s">
        <v>203</v>
      </c>
      <c r="M1" s="2" t="s">
        <v>204</v>
      </c>
      <c r="N1" s="2" t="s">
        <v>205</v>
      </c>
      <c r="O1" s="2" t="s">
        <v>206</v>
      </c>
      <c r="P1" s="2" t="s">
        <v>207</v>
      </c>
      <c r="Q1" s="2" t="s">
        <v>208</v>
      </c>
      <c r="R1" s="2" t="s">
        <v>209</v>
      </c>
      <c r="S1" s="2" t="s">
        <v>210</v>
      </c>
      <c r="T1" s="2" t="s">
        <v>211</v>
      </c>
      <c r="U1" s="2" t="s">
        <v>212</v>
      </c>
      <c r="V1" s="2" t="s">
        <v>213</v>
      </c>
    </row>
    <row r="2" s="1" customFormat="1" spans="1:22">
      <c r="A2" s="1" t="s">
        <v>107</v>
      </c>
      <c r="B2" s="1" t="s">
        <v>112</v>
      </c>
      <c r="C2" s="1" t="s">
        <v>108</v>
      </c>
      <c r="D2" s="1" t="s">
        <v>214</v>
      </c>
      <c r="E2" s="1" t="s">
        <v>215</v>
      </c>
      <c r="F2" s="1" t="s">
        <v>80</v>
      </c>
      <c r="G2" s="1" t="s">
        <v>102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72</v>
      </c>
      <c r="T2" s="1" t="s">
        <v>224</v>
      </c>
      <c r="U2" s="1" t="s">
        <v>225</v>
      </c>
      <c r="V2" s="1" t="s">
        <v>226</v>
      </c>
    </row>
    <row r="3" s="1" customFormat="1" spans="1:22">
      <c r="A3" s="1" t="s">
        <v>139</v>
      </c>
      <c r="B3" s="1" t="s">
        <v>144</v>
      </c>
      <c r="C3" s="1" t="s">
        <v>140</v>
      </c>
      <c r="D3" s="1" t="s">
        <v>142</v>
      </c>
      <c r="E3" s="1" t="s">
        <v>227</v>
      </c>
      <c r="F3" s="1" t="s">
        <v>145</v>
      </c>
      <c r="G3" s="1" t="s">
        <v>146</v>
      </c>
      <c r="H3" s="1" t="s">
        <v>216</v>
      </c>
      <c r="I3" s="1" t="s">
        <v>228</v>
      </c>
      <c r="J3" s="1" t="s">
        <v>218</v>
      </c>
      <c r="K3" s="1" t="s">
        <v>228</v>
      </c>
      <c r="L3" s="1" t="s">
        <v>228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229</v>
      </c>
      <c r="S3" s="1" t="s">
        <v>72</v>
      </c>
      <c r="T3" s="1" t="s">
        <v>224</v>
      </c>
      <c r="U3" s="1" t="s">
        <v>225</v>
      </c>
      <c r="V3" s="1" t="s">
        <v>230</v>
      </c>
    </row>
    <row r="4" s="1" customFormat="1" spans="1:22">
      <c r="A4" s="1" t="s">
        <v>172</v>
      </c>
      <c r="B4" s="1" t="s">
        <v>177</v>
      </c>
      <c r="C4" s="1" t="s">
        <v>173</v>
      </c>
      <c r="D4" s="1" t="s">
        <v>175</v>
      </c>
      <c r="E4" s="1" t="s">
        <v>231</v>
      </c>
      <c r="F4" s="1" t="s">
        <v>156</v>
      </c>
      <c r="G4" s="1" t="s">
        <v>167</v>
      </c>
      <c r="H4" s="1" t="s">
        <v>216</v>
      </c>
      <c r="I4" s="1" t="s">
        <v>232</v>
      </c>
      <c r="J4" s="1" t="s">
        <v>218</v>
      </c>
      <c r="K4" s="1" t="s">
        <v>232</v>
      </c>
      <c r="L4" s="1" t="s">
        <v>232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233</v>
      </c>
      <c r="S4" s="1" t="s">
        <v>72</v>
      </c>
      <c r="T4" s="1" t="s">
        <v>224</v>
      </c>
      <c r="U4" s="1" t="s">
        <v>225</v>
      </c>
      <c r="V4" s="1" t="s">
        <v>226</v>
      </c>
    </row>
    <row r="5" s="1" customFormat="1" spans="1:22">
      <c r="A5" s="1" t="s">
        <v>129</v>
      </c>
      <c r="B5" s="1" t="s">
        <v>134</v>
      </c>
      <c r="C5" s="1" t="s">
        <v>130</v>
      </c>
      <c r="D5" s="1" t="s">
        <v>132</v>
      </c>
      <c r="E5" s="1" t="s">
        <v>234</v>
      </c>
      <c r="F5" s="1" t="s">
        <v>79</v>
      </c>
      <c r="G5" s="1" t="s">
        <v>124</v>
      </c>
      <c r="H5" s="1" t="s">
        <v>216</v>
      </c>
      <c r="I5" s="1" t="s">
        <v>235</v>
      </c>
      <c r="J5" s="1" t="s">
        <v>218</v>
      </c>
      <c r="K5" s="1" t="s">
        <v>235</v>
      </c>
      <c r="L5" s="1" t="s">
        <v>235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236</v>
      </c>
      <c r="S5" s="1" t="s">
        <v>72</v>
      </c>
      <c r="T5" s="1" t="s">
        <v>224</v>
      </c>
      <c r="U5" s="1" t="s">
        <v>225</v>
      </c>
      <c r="V5" s="1" t="s">
        <v>226</v>
      </c>
    </row>
    <row r="6" s="1" customFormat="1" spans="1:22">
      <c r="A6" s="1" t="s">
        <v>96</v>
      </c>
      <c r="B6" s="1" t="s">
        <v>101</v>
      </c>
      <c r="C6" s="1" t="s">
        <v>97</v>
      </c>
      <c r="D6" s="1" t="s">
        <v>237</v>
      </c>
      <c r="E6" s="1" t="s">
        <v>238</v>
      </c>
      <c r="F6" s="1" t="s">
        <v>79</v>
      </c>
      <c r="G6" s="1" t="s">
        <v>102</v>
      </c>
      <c r="H6" s="1" t="s">
        <v>216</v>
      </c>
      <c r="I6" s="1" t="s">
        <v>239</v>
      </c>
      <c r="J6" s="1" t="s">
        <v>218</v>
      </c>
      <c r="K6" s="1" t="s">
        <v>239</v>
      </c>
      <c r="L6" s="1" t="s">
        <v>239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240</v>
      </c>
      <c r="S6" s="1" t="s">
        <v>72</v>
      </c>
      <c r="T6" s="1" t="s">
        <v>224</v>
      </c>
      <c r="U6" s="1" t="s">
        <v>225</v>
      </c>
      <c r="V6" s="1" t="s">
        <v>226</v>
      </c>
    </row>
    <row r="7" s="1" customFormat="1" spans="1:22">
      <c r="A7" s="1" t="s">
        <v>117</v>
      </c>
      <c r="B7" s="1" t="s">
        <v>122</v>
      </c>
      <c r="C7" s="1" t="s">
        <v>118</v>
      </c>
      <c r="D7" s="1" t="s">
        <v>241</v>
      </c>
      <c r="E7" s="1" t="s">
        <v>242</v>
      </c>
      <c r="F7" s="1" t="s">
        <v>123</v>
      </c>
      <c r="G7" s="1" t="s">
        <v>124</v>
      </c>
      <c r="H7" s="1" t="s">
        <v>216</v>
      </c>
      <c r="I7" s="1" t="s">
        <v>243</v>
      </c>
      <c r="J7" s="1" t="s">
        <v>218</v>
      </c>
      <c r="K7" s="1" t="s">
        <v>243</v>
      </c>
      <c r="L7" s="1" t="s">
        <v>243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244</v>
      </c>
      <c r="S7" s="1" t="s">
        <v>72</v>
      </c>
      <c r="T7" s="1" t="s">
        <v>224</v>
      </c>
      <c r="U7" s="1" t="s">
        <v>225</v>
      </c>
      <c r="V7" s="1" t="s">
        <v>226</v>
      </c>
    </row>
    <row r="8" s="1" customFormat="1" spans="1:22">
      <c r="A8" s="1" t="s">
        <v>69</v>
      </c>
      <c r="B8" s="1" t="s">
        <v>78</v>
      </c>
      <c r="C8" s="1" t="s">
        <v>70</v>
      </c>
      <c r="D8" s="1" t="s">
        <v>245</v>
      </c>
      <c r="E8" s="1" t="s">
        <v>246</v>
      </c>
      <c r="F8" s="1" t="s">
        <v>79</v>
      </c>
      <c r="G8" s="1" t="s">
        <v>80</v>
      </c>
      <c r="H8" s="1" t="s">
        <v>216</v>
      </c>
      <c r="I8" s="1" t="s">
        <v>247</v>
      </c>
      <c r="J8" s="1" t="s">
        <v>218</v>
      </c>
      <c r="K8" s="1" t="s">
        <v>247</v>
      </c>
      <c r="L8" s="1" t="s">
        <v>247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248</v>
      </c>
      <c r="S8" s="1" t="s">
        <v>72</v>
      </c>
      <c r="T8" s="1" t="s">
        <v>224</v>
      </c>
      <c r="U8" s="1" t="s">
        <v>225</v>
      </c>
      <c r="V8" s="1" t="s">
        <v>249</v>
      </c>
    </row>
    <row r="9" s="1" customFormat="1" spans="1:22">
      <c r="A9" s="1" t="s">
        <v>151</v>
      </c>
      <c r="B9" s="1" t="s">
        <v>78</v>
      </c>
      <c r="C9" s="1" t="s">
        <v>152</v>
      </c>
      <c r="D9" s="1" t="s">
        <v>154</v>
      </c>
      <c r="E9" s="1" t="s">
        <v>250</v>
      </c>
      <c r="F9" s="1" t="s">
        <v>146</v>
      </c>
      <c r="G9" s="1" t="s">
        <v>156</v>
      </c>
      <c r="H9" s="1" t="s">
        <v>216</v>
      </c>
      <c r="I9" s="1" t="s">
        <v>251</v>
      </c>
      <c r="J9" s="1" t="s">
        <v>218</v>
      </c>
      <c r="K9" s="1" t="s">
        <v>251</v>
      </c>
      <c r="L9" s="1" t="s">
        <v>251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252</v>
      </c>
      <c r="S9" s="1" t="s">
        <v>72</v>
      </c>
      <c r="T9" s="1" t="s">
        <v>224</v>
      </c>
      <c r="U9" s="1" t="s">
        <v>253</v>
      </c>
      <c r="V9" s="1" t="s">
        <v>254</v>
      </c>
    </row>
    <row r="10" s="1" customFormat="1" spans="1:22">
      <c r="A10" s="1" t="s">
        <v>161</v>
      </c>
      <c r="B10" s="1" t="s">
        <v>166</v>
      </c>
      <c r="C10" s="1" t="s">
        <v>162</v>
      </c>
      <c r="D10" s="1" t="s">
        <v>255</v>
      </c>
      <c r="E10" s="1" t="s">
        <v>256</v>
      </c>
      <c r="F10" s="1" t="s">
        <v>124</v>
      </c>
      <c r="G10" s="1" t="s">
        <v>167</v>
      </c>
      <c r="H10" s="1" t="s">
        <v>216</v>
      </c>
      <c r="I10" s="1" t="s">
        <v>257</v>
      </c>
      <c r="J10" s="1" t="s">
        <v>218</v>
      </c>
      <c r="K10" s="1" t="s">
        <v>257</v>
      </c>
      <c r="L10" s="1" t="s">
        <v>257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258</v>
      </c>
      <c r="S10" s="1" t="s">
        <v>72</v>
      </c>
      <c r="T10" s="1" t="s">
        <v>224</v>
      </c>
      <c r="U10" s="1" t="s">
        <v>253</v>
      </c>
      <c r="V10" s="1" t="s">
        <v>259</v>
      </c>
    </row>
    <row r="11" s="1" customFormat="1" spans="1:22">
      <c r="A11" s="1" t="s">
        <v>86</v>
      </c>
      <c r="B11" s="1" t="s">
        <v>91</v>
      </c>
      <c r="C11" s="1" t="s">
        <v>87</v>
      </c>
      <c r="D11" s="1" t="s">
        <v>89</v>
      </c>
      <c r="E11" s="1" t="s">
        <v>260</v>
      </c>
      <c r="F11" s="1" t="s">
        <v>79</v>
      </c>
      <c r="G11" s="1" t="s">
        <v>80</v>
      </c>
      <c r="H11" s="1" t="s">
        <v>216</v>
      </c>
      <c r="I11" s="1" t="s">
        <v>261</v>
      </c>
      <c r="J11" s="1" t="s">
        <v>218</v>
      </c>
      <c r="K11" s="1" t="s">
        <v>261</v>
      </c>
      <c r="L11" s="1" t="s">
        <v>261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262</v>
      </c>
      <c r="S11" s="1" t="s">
        <v>72</v>
      </c>
      <c r="T11" s="1" t="s">
        <v>224</v>
      </c>
      <c r="U11" s="1" t="s">
        <v>225</v>
      </c>
      <c r="V11" s="1" t="s">
        <v>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2023-08-08T02:49:21Z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08EE97CF3514435794F92822C750F98E_12</vt:lpwstr>
  </property>
</Properties>
</file>