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<sst xmlns="http://schemas.openxmlformats.org/spreadsheetml/2006/main" count="572" uniqueCount="207">
  <si>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</si>
  <si>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</si>
  <si>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</si>
  <si>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</si>
  <si>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</si>
  <si>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</si>
  <si>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</si>
  <si>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</si>
  <si>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</si>
  <si>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</si>
  <si>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</si>
  <si>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</si>
  <si>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</si>
  <si>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</si>
  <si>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</si>
  <si>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</si>
  <si>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</si>
  <si>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</si>
  <si>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</si>
  <si>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</si>
  <si>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</si>
  <si>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</si>
  <si>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</si>
  <si>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</si>
  <si>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</si>
  <si>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999224199659462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</si>
  <si>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</si>
  <si>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</si>
  <si>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</si>
  <si>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</si>
  <si>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</si>
  <si>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YANG/JIAYU,XIE/XINYUAN</t>
  </si>
  <si>
    <t>CA363230808CNY</t>
  </si>
  <si>
    <t>未提现</t>
  </si>
  <si>
    <t>携程开票</t>
  </si>
  <si>
    <t xml:space="preserve">3385869	</t>
  </si>
  <si>
    <t xml:space="preserve">	</t>
  </si>
  <si>
    <t xml:space="preserve">999225099318795	</t>
  </si>
  <si>
    <t>豪华房(至少提前5天预订)(至少连住2晚及以上)&lt;双人入住&gt;&lt;内宾&gt;&lt;无早&gt;</t>
  </si>
  <si>
    <t>YU/CHUNYAN,QIAN/FULEI</t>
  </si>
  <si>
    <t xml:space="preserve">3586540	</t>
  </si>
  <si>
    <t xml:space="preserve">999225245633569	</t>
  </si>
  <si>
    <t>[香港]香港九龙海逸君绰酒店(Harbour Grand Kowloon)(17095949)</t>
  </si>
  <si>
    <t>高级客房(至少连住2晚及以上)&lt;特惠&gt;&lt;双人入住&gt;&lt;内宾&gt;&lt;无早&gt;</t>
  </si>
  <si>
    <t>JIN/HUIYING,siu/iris,LIU/YI YING,JIN/HUIYING</t>
  </si>
  <si>
    <t xml:space="preserve">3618193	</t>
  </si>
  <si>
    <t xml:space="preserve">999225320043764	</t>
  </si>
  <si>
    <t>[香港]富荟土瓜湾酒店(iclub To Kwa Wan Hotel)(17099151)</t>
  </si>
  <si>
    <t>尊荟客房(至少提前3天预订)&lt;连住2-7晚&gt;&lt;双人入住&gt;&lt;内宾&gt;&lt;无早&gt;</t>
  </si>
  <si>
    <t>Ma/Yao</t>
  </si>
  <si>
    <t xml:space="preserve">3633554	</t>
  </si>
  <si>
    <t xml:space="preserve">11748771	</t>
  </si>
  <si>
    <t xml:space="preserve">999225348416874	</t>
  </si>
  <si>
    <t>Zhang/Zhen,Jia/Xintong</t>
  </si>
  <si>
    <t xml:space="preserve">3639556	</t>
  </si>
  <si>
    <t xml:space="preserve">999225349146461	</t>
  </si>
  <si>
    <t>LIU/CHAOXIU,JIANG/WENHUA</t>
  </si>
  <si>
    <t xml:space="preserve">3639738	</t>
  </si>
  <si>
    <t xml:space="preserve">25357427453	</t>
  </si>
  <si>
    <t>FAN/SHIXIN,WANG/XIUJUAN</t>
  </si>
  <si>
    <t xml:space="preserve">3640863	</t>
  </si>
  <si>
    <t xml:space="preserve">25357427437	</t>
  </si>
  <si>
    <t>ZHOU/QIAOYUN,WANG/XIANBAO,ZHANG/QIAOYU,WANG/XIANFENG</t>
  </si>
  <si>
    <t xml:space="preserve">3640862	</t>
  </si>
  <si>
    <t xml:space="preserve">999225374982585	</t>
  </si>
  <si>
    <t>LE/WEI,LYU/JUN</t>
  </si>
  <si>
    <t xml:space="preserve">3644750	</t>
  </si>
  <si>
    <t xml:space="preserve">999225386796212	</t>
  </si>
  <si>
    <t>BAO/YUER,HUA/SHIYI</t>
  </si>
  <si>
    <t xml:space="preserve">3647823	</t>
  </si>
  <si>
    <t xml:space="preserve">999225394828066	</t>
  </si>
  <si>
    <t>YANG/KAIBO,YE/JIAHUI</t>
  </si>
  <si>
    <t xml:space="preserve">3648843	</t>
  </si>
  <si>
    <t xml:space="preserve">999225397990563	</t>
  </si>
  <si>
    <t>Lin/WeiQiao,Hu/YuXin</t>
  </si>
  <si>
    <t xml:space="preserve">3649628	</t>
  </si>
  <si>
    <t xml:space="preserve">999225398395143	</t>
  </si>
  <si>
    <t>Zhang/Fei</t>
  </si>
  <si>
    <t xml:space="preserve">3649685	</t>
  </si>
  <si>
    <t xml:space="preserve">999225404274986	</t>
  </si>
  <si>
    <t>[香港]香港富荟旺角酒店(iclub Mong Kok Hotel)(69311702)</t>
  </si>
  <si>
    <t>卓荟客房(至少提前3天预订)&lt;连住2-7晚&gt;&lt;双人入住&gt;&lt;内宾&gt;&lt;无早&gt;</t>
  </si>
  <si>
    <t>GU/huanshan</t>
  </si>
  <si>
    <t xml:space="preserve">3651209	</t>
  </si>
  <si>
    <t xml:space="preserve">11779745	</t>
  </si>
  <si>
    <t xml:space="preserve">999225409388389	</t>
  </si>
  <si>
    <t xml:space="preserve">999225490158556	</t>
  </si>
  <si>
    <t>[梅州]梅州白天鹅迎宾馆(100697959)</t>
  </si>
  <si>
    <t>商务江景双床房&lt;特惠促销&gt;&lt;双人入住&gt;&lt;双早&gt;&lt;日历房套餐高价值&gt;&lt;新酒店礼盒&gt;</t>
  </si>
  <si>
    <t>刘荣</t>
  </si>
  <si>
    <t xml:space="preserve">999225502946025	</t>
  </si>
  <si>
    <t>商务江景大床房&lt;超值特惠&gt;&lt;双人入住&gt;&lt;日历房套餐高价值&gt;&lt;单早&gt;&lt;新酒店礼盒&gt;</t>
  </si>
  <si>
    <t>刘耿军,庄小峰,李金亮,李华</t>
  </si>
  <si>
    <t xml:space="preserve">999225520729571	</t>
  </si>
  <si>
    <t>[梅州]梅州麓湖山酒店(67856423)</t>
  </si>
  <si>
    <t>豪华双床房&lt;双人入住&gt;&lt;升级特惠&gt;&lt;双早&gt;</t>
  </si>
  <si>
    <t>彭慧蓉</t>
  </si>
  <si>
    <t xml:space="preserve">2772818	</t>
  </si>
  <si>
    <t>，</t>
  </si>
  <si>
    <t>7月19日 Alice 3651209 出入账抵充2240RMB,另外生成工单收款166 RMB，补款单999225409388389</t>
  </si>
  <si>
    <t>直采</t>
  </si>
  <si>
    <t>202307212017000069</t>
  </si>
  <si>
    <t>202307221128530071</t>
  </si>
  <si>
    <t>202307222253370069</t>
  </si>
  <si>
    <t>A230808095633481</t>
  </si>
  <si>
    <t>房集：i230808094807 1863.5元</t>
  </si>
  <si>
    <t>CNY / HKD 当前参考汇率: 1.083231241</t>
  </si>
  <si>
    <t>共计：46236.5 CNY/
50084.82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</si>
  <si>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</si>
  <si>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</si>
  <si>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</si>
  <si>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</si>
  <si>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</si>
  <si>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</si>
  <si>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</si>
  <si>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</si>
  <si>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</si>
  <si>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</si>
  <si>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</si>
  <si>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</si>
  <si>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</si>
  <si>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</si>
  <si>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</si>
  <si>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</si>
  <si>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</si>
  <si>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</si>
  <si>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</si>
  <si>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2023-05-17</t>
  </si>
  <si>
    <t>3385869</t>
  </si>
  <si>
    <t>香港九龙酒店</t>
  </si>
  <si>
    <t>YANG JIAYU,XIE XINYUAN</t>
  </si>
  <si>
    <t>2023-07-22</t>
  </si>
  <si>
    <t>2023-07-24</t>
  </si>
  <si>
    <t>退房日周结</t>
  </si>
  <si>
    <t>1898.00</t>
  </si>
  <si>
    <t>RMB</t>
  </si>
  <si>
    <t>0</t>
  </si>
  <si>
    <t>0.00</t>
  </si>
  <si>
    <t>携程国内直连(DD)</t>
  </si>
  <si>
    <t>01.011249</t>
  </si>
  <si>
    <t>2023-07-04 15:55:42</t>
  </si>
  <si>
    <t>否</t>
  </si>
  <si>
    <t>汇智国际旅游发展有限公司</t>
  </si>
  <si>
    <t>中国</t>
  </si>
  <si>
    <t>2023-07-03</t>
  </si>
  <si>
    <t>3586540</t>
  </si>
  <si>
    <t>YU CHUNYAN,QIAN FULEI</t>
  </si>
  <si>
    <t>2028.00</t>
  </si>
  <si>
    <t>2023-07-04 15:20:24</t>
  </si>
  <si>
    <t>2023-07-10</t>
  </si>
  <si>
    <t>3618193</t>
  </si>
  <si>
    <t>香港九龙海逸君绰酒店</t>
  </si>
  <si>
    <t>JIN/ HUIYING, JIN/ HUIYAN, LIU/ YITING</t>
  </si>
  <si>
    <t>2023-07-19</t>
  </si>
  <si>
    <t>10612.00</t>
  </si>
  <si>
    <t>2023-07-11 11:02:56</t>
  </si>
  <si>
    <t>2023-07-14</t>
  </si>
  <si>
    <t>3633554</t>
  </si>
  <si>
    <t>富荟土瓜湾酒店</t>
  </si>
  <si>
    <t>Ma Yao</t>
  </si>
  <si>
    <t>2023-07-18</t>
  </si>
  <si>
    <t>4368.00</t>
  </si>
  <si>
    <t>2023-07-17 17:59:42</t>
  </si>
  <si>
    <t>2023-07-15</t>
  </si>
  <si>
    <t>3639556</t>
  </si>
  <si>
    <t>Zhang Zhen,Jia Xintong</t>
  </si>
  <si>
    <t>2018.00</t>
  </si>
  <si>
    <t>2023-07-16 15:50:54</t>
  </si>
  <si>
    <t>3639738</t>
  </si>
  <si>
    <t>LIU CHAOXIU,JIANG WENHUA</t>
  </si>
  <si>
    <t>4452.00</t>
  </si>
  <si>
    <t>2023-07-16 15:53:57</t>
  </si>
  <si>
    <t>3640862</t>
  </si>
  <si>
    <t>ZHOU QIAOYUN,WANG XIANBAO,ZHANG QIAOYU,WANG XIANFENG</t>
  </si>
  <si>
    <t>4036.00</t>
  </si>
  <si>
    <t>2023-07-16 16:09:38</t>
  </si>
  <si>
    <t>3640863</t>
  </si>
  <si>
    <t>FAN SHIXIN,WANG XIUJUAN</t>
  </si>
  <si>
    <t>2226.00</t>
  </si>
  <si>
    <t>2023-07-16 16:08:55</t>
  </si>
  <si>
    <t>2023-07-16</t>
  </si>
  <si>
    <t>3644750</t>
  </si>
  <si>
    <t>LE WEI,LYU JUN</t>
  </si>
  <si>
    <t>2163.00</t>
  </si>
  <si>
    <t>2023-07-17 10:08:37</t>
  </si>
  <si>
    <t>2023-07-17</t>
  </si>
  <si>
    <t>3647823</t>
  </si>
  <si>
    <t>BAO YUER,HUA SHIYI</t>
  </si>
  <si>
    <t>2013.00</t>
  </si>
  <si>
    <t>2023-07-18 10:06:16</t>
  </si>
  <si>
    <t>3648843</t>
  </si>
  <si>
    <t>YANG KAIBO,YE JIAHUI</t>
  </si>
  <si>
    <t>1995.00</t>
  </si>
  <si>
    <t>2023-07-18 10:39:21</t>
  </si>
  <si>
    <t>3649628</t>
  </si>
  <si>
    <t>Lin WeiQiao,Hu YuXin</t>
  </si>
  <si>
    <t>2023-07-18 10:30:22</t>
  </si>
  <si>
    <t>3649685</t>
  </si>
  <si>
    <t>Zhang Fei</t>
  </si>
  <si>
    <t>2023-07-17 23:37:18</t>
  </si>
  <si>
    <t>3651209</t>
  </si>
  <si>
    <t>香港富荟旺角酒店</t>
  </si>
  <si>
    <t>GU huanshan</t>
  </si>
  <si>
    <t>1706.00</t>
  </si>
  <si>
    <t>2406.00</t>
  </si>
  <si>
    <t>700</t>
  </si>
  <si>
    <t>2023-07-19 14:51:56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</si>
</sst>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14</xdr:col>
      <xdr:colOff>485775</xdr:colOff>
      <xdr:row>64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6013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45129</v>
      </c>
      <c r="G2" s="6">
        <v>45131</v>
      </c>
      <c r="H2" s="4">
        <v>1</v>
      </c>
      <c r="I2" s="4">
        <v>2</v>
      </c>
      <c r="J2" s="4">
        <v>2</v>
      </c>
      <c r="K2" s="4" t="s">
        <v>30</v>
      </c>
      <c r="L2" s="4">
        <v>1898</v>
      </c>
      <c r="M2" s="4">
        <v>1898</v>
      </c>
      <c r="N2" s="4" t="s">
        <v>31</v>
      </c>
      <c r="O2" s="4" t="s">
        <v>32</v>
      </c>
      <c r="P2" s="4" t="s">
        <v>33</v>
      </c>
      <c r="Q2" s="4">
        <v>0</v>
      </c>
      <c r="R2" s="7">
        <v>45063</v>
      </c>
      <c r="S2" s="6">
        <v>45146</v>
      </c>
      <c r="T2" s="4" t="s">
        <v>34</v>
      </c>
      <c r="U2" s="4">
        <v>1898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45129</v>
      </c>
      <c r="G3" s="6">
        <v>45131</v>
      </c>
      <c r="H3" s="4">
        <v>1</v>
      </c>
      <c r="I3" s="4">
        <v>2</v>
      </c>
      <c r="J3" s="4">
        <v>2</v>
      </c>
      <c r="K3" s="4" t="s">
        <v>30</v>
      </c>
      <c r="L3" s="4">
        <v>2028</v>
      </c>
      <c r="M3" s="4">
        <v>2028</v>
      </c>
      <c r="N3" s="4" t="s">
        <v>39</v>
      </c>
      <c r="O3" s="4" t="s">
        <v>32</v>
      </c>
      <c r="P3" s="4" t="s">
        <v>33</v>
      </c>
      <c r="Q3" s="4">
        <v>0</v>
      </c>
      <c r="R3" s="7">
        <v>45110.0000115741</v>
      </c>
      <c r="S3" s="6">
        <v>45146</v>
      </c>
      <c r="T3" s="4" t="s">
        <v>34</v>
      </c>
      <c r="U3" s="4">
        <v>2028</v>
      </c>
      <c r="V3" s="4">
        <v>0</v>
      </c>
      <c r="W3" s="4">
        <v>0</v>
      </c>
      <c r="X3" s="4" t="s">
        <v>40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45126</v>
      </c>
      <c r="G4" s="6">
        <v>45131</v>
      </c>
      <c r="H4" s="4">
        <v>2</v>
      </c>
      <c r="I4" s="4">
        <v>5</v>
      </c>
      <c r="J4" s="4">
        <v>10</v>
      </c>
      <c r="K4" s="4" t="s">
        <v>30</v>
      </c>
      <c r="L4" s="4">
        <v>10612</v>
      </c>
      <c r="M4" s="4">
        <v>10612</v>
      </c>
      <c r="N4" s="4" t="s">
        <v>44</v>
      </c>
      <c r="O4" s="4" t="s">
        <v>32</v>
      </c>
      <c r="P4" s="4" t="s">
        <v>33</v>
      </c>
      <c r="Q4" s="4">
        <v>0</v>
      </c>
      <c r="R4" s="7">
        <v>45117</v>
      </c>
      <c r="S4" s="6">
        <v>45146</v>
      </c>
      <c r="T4" s="4" t="s">
        <v>34</v>
      </c>
      <c r="U4" s="4">
        <v>10612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45125</v>
      </c>
      <c r="G5" s="6">
        <v>45131</v>
      </c>
      <c r="H5" s="4">
        <v>1</v>
      </c>
      <c r="I5" s="4">
        <v>6</v>
      </c>
      <c r="J5" s="4">
        <v>6</v>
      </c>
      <c r="K5" s="4" t="s">
        <v>30</v>
      </c>
      <c r="L5" s="4">
        <v>4368</v>
      </c>
      <c r="M5" s="4">
        <v>4368</v>
      </c>
      <c r="N5" s="4" t="s">
        <v>49</v>
      </c>
      <c r="O5" s="4" t="s">
        <v>32</v>
      </c>
      <c r="P5" s="4" t="s">
        <v>33</v>
      </c>
      <c r="Q5" s="4">
        <v>0</v>
      </c>
      <c r="R5" s="7">
        <v>45121.0000115741</v>
      </c>
      <c r="S5" s="6">
        <v>45146</v>
      </c>
      <c r="T5" s="4" t="s">
        <v>34</v>
      </c>
      <c r="U5" s="4">
        <v>4368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45129</v>
      </c>
      <c r="G6" s="6">
        <v>45131</v>
      </c>
      <c r="H6" s="4">
        <v>1</v>
      </c>
      <c r="I6" s="4">
        <v>2</v>
      </c>
      <c r="J6" s="4">
        <v>2</v>
      </c>
      <c r="K6" s="4" t="s">
        <v>30</v>
      </c>
      <c r="L6" s="4">
        <v>2018</v>
      </c>
      <c r="M6" s="4">
        <v>2018</v>
      </c>
      <c r="N6" s="4" t="s">
        <v>53</v>
      </c>
      <c r="O6" s="4" t="s">
        <v>32</v>
      </c>
      <c r="P6" s="4" t="s">
        <v>33</v>
      </c>
      <c r="Q6" s="4">
        <v>0</v>
      </c>
      <c r="R6" s="7">
        <v>45122</v>
      </c>
      <c r="S6" s="6">
        <v>45146</v>
      </c>
      <c r="T6" s="4" t="s">
        <v>34</v>
      </c>
      <c r="U6" s="4">
        <v>2018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28</v>
      </c>
      <c r="E7" s="4" t="s">
        <v>38</v>
      </c>
      <c r="F7" s="6">
        <v>45129</v>
      </c>
      <c r="G7" s="6">
        <v>45131</v>
      </c>
      <c r="H7" s="4">
        <v>2</v>
      </c>
      <c r="I7" s="4">
        <v>2</v>
      </c>
      <c r="J7" s="4">
        <v>4</v>
      </c>
      <c r="K7" s="4" t="s">
        <v>30</v>
      </c>
      <c r="L7" s="4">
        <v>4452</v>
      </c>
      <c r="M7" s="4">
        <v>4452</v>
      </c>
      <c r="N7" s="4" t="s">
        <v>56</v>
      </c>
      <c r="O7" s="4" t="s">
        <v>32</v>
      </c>
      <c r="P7" s="4" t="s">
        <v>33</v>
      </c>
      <c r="Q7" s="4">
        <v>0</v>
      </c>
      <c r="R7" s="7">
        <v>45122</v>
      </c>
      <c r="S7" s="6">
        <v>45146</v>
      </c>
      <c r="T7" s="4" t="s">
        <v>34</v>
      </c>
      <c r="U7" s="4">
        <v>4452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28</v>
      </c>
      <c r="E8" s="4" t="s">
        <v>38</v>
      </c>
      <c r="F8" s="6">
        <v>45129</v>
      </c>
      <c r="G8" s="6">
        <v>45131</v>
      </c>
      <c r="H8" s="4">
        <v>1</v>
      </c>
      <c r="I8" s="4">
        <v>2</v>
      </c>
      <c r="J8" s="4">
        <v>2</v>
      </c>
      <c r="K8" s="4" t="s">
        <v>30</v>
      </c>
      <c r="L8" s="4">
        <v>2226</v>
      </c>
      <c r="M8" s="4">
        <v>2226</v>
      </c>
      <c r="N8" s="4" t="s">
        <v>59</v>
      </c>
      <c r="O8" s="4" t="s">
        <v>32</v>
      </c>
      <c r="P8" s="4" t="s">
        <v>33</v>
      </c>
      <c r="Q8" s="4">
        <v>0</v>
      </c>
      <c r="R8" s="7">
        <v>45122</v>
      </c>
      <c r="S8" s="6">
        <v>45146</v>
      </c>
      <c r="T8" s="4" t="s">
        <v>34</v>
      </c>
      <c r="U8" s="4">
        <v>2226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45129</v>
      </c>
      <c r="G9" s="6">
        <v>45131</v>
      </c>
      <c r="H9" s="4">
        <v>2</v>
      </c>
      <c r="I9" s="4">
        <v>2</v>
      </c>
      <c r="J9" s="4">
        <v>4</v>
      </c>
      <c r="K9" s="4" t="s">
        <v>30</v>
      </c>
      <c r="L9" s="4">
        <v>4036</v>
      </c>
      <c r="M9" s="4">
        <v>4036</v>
      </c>
      <c r="N9" s="4" t="s">
        <v>62</v>
      </c>
      <c r="O9" s="4" t="s">
        <v>32</v>
      </c>
      <c r="P9" s="4" t="s">
        <v>33</v>
      </c>
      <c r="Q9" s="4">
        <v>0</v>
      </c>
      <c r="R9" s="7">
        <v>45122</v>
      </c>
      <c r="S9" s="6">
        <v>45146</v>
      </c>
      <c r="T9" s="4" t="s">
        <v>34</v>
      </c>
      <c r="U9" s="4">
        <v>4036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42</v>
      </c>
      <c r="E10" s="4" t="s">
        <v>43</v>
      </c>
      <c r="F10" s="6">
        <v>45129</v>
      </c>
      <c r="G10" s="6">
        <v>45131</v>
      </c>
      <c r="H10" s="4">
        <v>1</v>
      </c>
      <c r="I10" s="4">
        <v>2</v>
      </c>
      <c r="J10" s="4">
        <v>2</v>
      </c>
      <c r="K10" s="4" t="s">
        <v>30</v>
      </c>
      <c r="L10" s="4">
        <v>2163</v>
      </c>
      <c r="M10" s="4">
        <v>2163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45123.0000115741</v>
      </c>
      <c r="S10" s="6">
        <v>45146</v>
      </c>
      <c r="T10" s="4" t="s">
        <v>34</v>
      </c>
      <c r="U10" s="4">
        <v>2163</v>
      </c>
      <c r="V10" s="4">
        <v>0</v>
      </c>
      <c r="W10" s="4">
        <v>0</v>
      </c>
      <c r="X10" s="4" t="s">
        <v>66</v>
      </c>
      <c r="Y10" s="4" t="s">
        <v>36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28</v>
      </c>
      <c r="E11" s="4" t="s">
        <v>29</v>
      </c>
      <c r="F11" s="6">
        <v>45129</v>
      </c>
      <c r="G11" s="6">
        <v>45131</v>
      </c>
      <c r="H11" s="4">
        <v>1</v>
      </c>
      <c r="I11" s="4">
        <v>2</v>
      </c>
      <c r="J11" s="4">
        <v>2</v>
      </c>
      <c r="K11" s="4" t="s">
        <v>30</v>
      </c>
      <c r="L11" s="4">
        <v>2013</v>
      </c>
      <c r="M11" s="4">
        <v>2013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45124.0000115741</v>
      </c>
      <c r="S11" s="6">
        <v>45146</v>
      </c>
      <c r="T11" s="4" t="s">
        <v>34</v>
      </c>
      <c r="U11" s="4">
        <v>2013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45129</v>
      </c>
      <c r="G12" s="6">
        <v>45131</v>
      </c>
      <c r="H12" s="4">
        <v>1</v>
      </c>
      <c r="I12" s="4">
        <v>2</v>
      </c>
      <c r="J12" s="4">
        <v>2</v>
      </c>
      <c r="K12" s="4" t="s">
        <v>30</v>
      </c>
      <c r="L12" s="4">
        <v>1995</v>
      </c>
      <c r="M12" s="4">
        <v>1995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45124.0000115741</v>
      </c>
      <c r="S12" s="6">
        <v>45146</v>
      </c>
      <c r="T12" s="4" t="s">
        <v>34</v>
      </c>
      <c r="U12" s="4">
        <v>1995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45129</v>
      </c>
      <c r="G13" s="6">
        <v>45131</v>
      </c>
      <c r="H13" s="4">
        <v>1</v>
      </c>
      <c r="I13" s="4">
        <v>2</v>
      </c>
      <c r="J13" s="4">
        <v>2</v>
      </c>
      <c r="K13" s="4" t="s">
        <v>30</v>
      </c>
      <c r="L13" s="4">
        <v>1995</v>
      </c>
      <c r="M13" s="4">
        <v>1995</v>
      </c>
      <c r="N13" s="4" t="s">
        <v>74</v>
      </c>
      <c r="O13" s="4" t="s">
        <v>32</v>
      </c>
      <c r="P13" s="4" t="s">
        <v>33</v>
      </c>
      <c r="Q13" s="4">
        <v>0</v>
      </c>
      <c r="R13" s="7">
        <v>45124.0000115741</v>
      </c>
      <c r="S13" s="6">
        <v>45146</v>
      </c>
      <c r="T13" s="4" t="s">
        <v>34</v>
      </c>
      <c r="U13" s="4">
        <v>1995</v>
      </c>
      <c r="V13" s="4">
        <v>0</v>
      </c>
      <c r="W13" s="4">
        <v>0</v>
      </c>
      <c r="X13" s="4" t="s">
        <v>75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42</v>
      </c>
      <c r="E14" s="4" t="s">
        <v>43</v>
      </c>
      <c r="F14" s="6">
        <v>45129</v>
      </c>
      <c r="G14" s="6">
        <v>45131</v>
      </c>
      <c r="H14" s="4">
        <v>1</v>
      </c>
      <c r="I14" s="4">
        <v>2</v>
      </c>
      <c r="J14" s="4">
        <v>2</v>
      </c>
      <c r="K14" s="4" t="s">
        <v>30</v>
      </c>
      <c r="L14" s="4">
        <v>2163</v>
      </c>
      <c r="M14" s="4">
        <v>2163</v>
      </c>
      <c r="N14" s="4" t="s">
        <v>77</v>
      </c>
      <c r="O14" s="4" t="s">
        <v>32</v>
      </c>
      <c r="P14" s="4" t="s">
        <v>33</v>
      </c>
      <c r="Q14" s="4">
        <v>0</v>
      </c>
      <c r="R14" s="7">
        <v>45124</v>
      </c>
      <c r="S14" s="6">
        <v>45146</v>
      </c>
      <c r="T14" s="4" t="s">
        <v>34</v>
      </c>
      <c r="U14" s="4">
        <v>2163</v>
      </c>
      <c r="V14" s="4">
        <v>0</v>
      </c>
      <c r="W14" s="4">
        <v>0</v>
      </c>
      <c r="X14" s="4" t="s">
        <v>78</v>
      </c>
      <c r="Y14" s="4" t="s">
        <v>36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45129</v>
      </c>
      <c r="G15" s="6">
        <v>45131</v>
      </c>
      <c r="H15" s="4">
        <v>1</v>
      </c>
      <c r="I15" s="4">
        <v>2</v>
      </c>
      <c r="J15" s="4">
        <v>2</v>
      </c>
      <c r="K15" s="4" t="s">
        <v>30</v>
      </c>
      <c r="L15" s="4">
        <v>1706</v>
      </c>
      <c r="M15" s="4">
        <v>1706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45125.0000115741</v>
      </c>
      <c r="S15" s="6">
        <v>45146</v>
      </c>
      <c r="T15" s="4" t="s">
        <v>34</v>
      </c>
      <c r="U15" s="4">
        <v>1706</v>
      </c>
      <c r="V15" s="4">
        <v>0</v>
      </c>
      <c r="W15" s="4">
        <v>0</v>
      </c>
      <c r="X15" s="4" t="s">
        <v>83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80</v>
      </c>
      <c r="E16" s="4" t="s">
        <v>81</v>
      </c>
      <c r="F16" s="6">
        <v>45129</v>
      </c>
      <c r="G16" s="6">
        <v>45131</v>
      </c>
      <c r="H16" s="4">
        <v>1</v>
      </c>
      <c r="I16" s="4">
        <v>2</v>
      </c>
      <c r="J16" s="4">
        <v>2</v>
      </c>
      <c r="K16" s="4" t="s">
        <v>30</v>
      </c>
      <c r="L16" s="4">
        <v>700</v>
      </c>
      <c r="M16" s="4">
        <v>700</v>
      </c>
      <c r="N16" s="4" t="s">
        <v>82</v>
      </c>
      <c r="O16" s="4" t="s">
        <v>32</v>
      </c>
      <c r="P16" s="4" t="s">
        <v>33</v>
      </c>
      <c r="Q16" s="4">
        <v>0</v>
      </c>
      <c r="R16" s="7">
        <v>45125.0000115741</v>
      </c>
      <c r="S16" s="6">
        <v>45146</v>
      </c>
      <c r="T16" s="4" t="s">
        <v>34</v>
      </c>
      <c r="U16" s="4">
        <v>700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87</v>
      </c>
      <c r="E17" s="4" t="s">
        <v>88</v>
      </c>
      <c r="F17" s="6">
        <v>45130</v>
      </c>
      <c r="G17" s="6">
        <v>45131</v>
      </c>
      <c r="H17" s="4">
        <v>1</v>
      </c>
      <c r="I17" s="4">
        <v>1</v>
      </c>
      <c r="J17" s="4">
        <v>1</v>
      </c>
      <c r="K17" s="4" t="s">
        <v>30</v>
      </c>
      <c r="L17" s="4">
        <v>327</v>
      </c>
      <c r="M17" s="4">
        <v>327</v>
      </c>
      <c r="N17" s="4" t="s">
        <v>89</v>
      </c>
      <c r="O17" s="4" t="s">
        <v>32</v>
      </c>
      <c r="P17" s="4" t="s">
        <v>33</v>
      </c>
      <c r="Q17" s="4">
        <v>0</v>
      </c>
      <c r="R17" s="7">
        <v>45128</v>
      </c>
      <c r="S17" s="6">
        <v>45146</v>
      </c>
      <c r="T17" s="4" t="s">
        <v>34</v>
      </c>
      <c r="U17" s="4">
        <v>327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90</v>
      </c>
      <c r="B18" s="4" t="s">
        <v>26</v>
      </c>
      <c r="C18" s="4" t="s">
        <v>27</v>
      </c>
      <c r="D18" s="4" t="s">
        <v>87</v>
      </c>
      <c r="E18" s="4" t="s">
        <v>91</v>
      </c>
      <c r="F18" s="6">
        <v>45130</v>
      </c>
      <c r="G18" s="6">
        <v>45131</v>
      </c>
      <c r="H18" s="4">
        <v>4</v>
      </c>
      <c r="I18" s="4">
        <v>1</v>
      </c>
      <c r="J18" s="4">
        <v>4</v>
      </c>
      <c r="K18" s="4" t="s">
        <v>30</v>
      </c>
      <c r="L18" s="4">
        <v>1176</v>
      </c>
      <c r="M18" s="4">
        <v>1176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45129.0000115741</v>
      </c>
      <c r="S18" s="6">
        <v>45146</v>
      </c>
      <c r="T18" s="4" t="s">
        <v>34</v>
      </c>
      <c r="U18" s="4">
        <v>1176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45130</v>
      </c>
      <c r="G19" s="6">
        <v>45131</v>
      </c>
      <c r="H19" s="4">
        <v>1</v>
      </c>
      <c r="I19" s="4">
        <v>1</v>
      </c>
      <c r="J19" s="4">
        <v>1</v>
      </c>
      <c r="K19" s="4" t="s">
        <v>30</v>
      </c>
      <c r="L19" s="4">
        <v>360.5</v>
      </c>
      <c r="M19" s="4">
        <v>360.5</v>
      </c>
      <c r="N19" s="4" t="s">
        <v>96</v>
      </c>
      <c r="O19" s="4" t="s">
        <v>32</v>
      </c>
      <c r="P19" s="4" t="s">
        <v>33</v>
      </c>
      <c r="Q19" s="4">
        <v>0</v>
      </c>
      <c r="R19" s="7">
        <v>45129.0000115741</v>
      </c>
      <c r="S19" s="6">
        <v>45146</v>
      </c>
      <c r="T19" s="4" t="s">
        <v>34</v>
      </c>
      <c r="U19" s="4">
        <v>360.5</v>
      </c>
      <c r="V19" s="4">
        <v>0</v>
      </c>
      <c r="W19" s="4">
        <v>0</v>
      </c>
      <c r="X19" s="4" t="s">
        <v>36</v>
      </c>
      <c r="Y19" s="4" t="s">
        <v>97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9"/>
  <sheetViews>
    <sheetView tabSelected="1" workbookViewId="0">
      <selection activeCell="A26" sqref="A26:D29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999224199659462</v>
      </c>
      <c r="B2" s="6">
        <v>45129</v>
      </c>
      <c r="C2" s="6">
        <v>45131</v>
      </c>
      <c r="D2" s="4">
        <v>1898</v>
      </c>
      <c r="E2" s="4" t="str">
        <f>VLOOKUP(A2,HOP!A:L,12,0)</f>
        <v>1898.00</v>
      </c>
      <c r="F2" s="4" t="str">
        <f>VLOOKUP(A2,HOP!A:C,3,0)</f>
        <v>3385869</v>
      </c>
      <c r="G2" s="4">
        <f>D2-E2</f>
        <v>0</v>
      </c>
      <c r="H2" s="4" t="str">
        <f>$H$1&amp;F2</f>
        <v>，3385869</v>
      </c>
      <c r="I2" s="4" t="str">
        <f>VLOOKUP(A2,HOP!A:U,21,0)</f>
        <v>直采</v>
      </c>
    </row>
    <row r="3" s="4" customFormat="1" spans="1:9">
      <c r="A3" s="5">
        <v>999225099318795</v>
      </c>
      <c r="B3" s="6">
        <v>45129</v>
      </c>
      <c r="C3" s="6">
        <v>45131</v>
      </c>
      <c r="D3" s="4">
        <v>2028</v>
      </c>
      <c r="E3" s="4" t="str">
        <f>VLOOKUP(A3,HOP!A:L,12,0)</f>
        <v>2028.00</v>
      </c>
      <c r="F3" s="4" t="str">
        <f>VLOOKUP(A3,HOP!A:C,3,0)</f>
        <v>3586540</v>
      </c>
      <c r="G3" s="4">
        <f t="shared" ref="G3:G19" si="0">D3-E3</f>
        <v>0</v>
      </c>
      <c r="H3" s="4" t="str">
        <f t="shared" ref="H3:H19" si="1">$H$1&amp;F3</f>
        <v>，3586540</v>
      </c>
      <c r="I3" s="4" t="str">
        <f>VLOOKUP(A3,HOP!A:U,21,0)</f>
        <v>直采</v>
      </c>
    </row>
    <row r="4" s="4" customFormat="1" spans="1:9">
      <c r="A4" s="5">
        <v>999225245633569</v>
      </c>
      <c r="B4" s="6">
        <v>45126</v>
      </c>
      <c r="C4" s="6">
        <v>45131</v>
      </c>
      <c r="D4" s="4">
        <v>10612</v>
      </c>
      <c r="E4" s="4" t="str">
        <f>VLOOKUP(A4,HOP!A:L,12,0)</f>
        <v>10612.00</v>
      </c>
      <c r="F4" s="4" t="str">
        <f>VLOOKUP(A4,HOP!A:C,3,0)</f>
        <v>3618193</v>
      </c>
      <c r="G4" s="4">
        <f t="shared" si="0"/>
        <v>0</v>
      </c>
      <c r="H4" s="4" t="str">
        <f t="shared" si="1"/>
        <v>，3618193</v>
      </c>
      <c r="I4" s="4" t="str">
        <f>VLOOKUP(A4,HOP!A:U,21,0)</f>
        <v>直采</v>
      </c>
    </row>
    <row r="5" s="4" customFormat="1" spans="1:9">
      <c r="A5" s="5">
        <v>999225320043764</v>
      </c>
      <c r="B5" s="6">
        <v>45125</v>
      </c>
      <c r="C5" s="6">
        <v>45131</v>
      </c>
      <c r="D5" s="4">
        <v>4368</v>
      </c>
      <c r="E5" s="4" t="str">
        <f>VLOOKUP(A5,HOP!A:L,12,0)</f>
        <v>4368.00</v>
      </c>
      <c r="F5" s="4" t="str">
        <f>VLOOKUP(A5,HOP!A:C,3,0)</f>
        <v>3633554</v>
      </c>
      <c r="G5" s="4">
        <f t="shared" si="0"/>
        <v>0</v>
      </c>
      <c r="H5" s="4" t="str">
        <f t="shared" si="1"/>
        <v>，3633554</v>
      </c>
      <c r="I5" s="4" t="str">
        <f>VLOOKUP(A5,HOP!A:U,21,0)</f>
        <v>直采</v>
      </c>
    </row>
    <row r="6" s="4" customFormat="1" spans="1:9">
      <c r="A6" s="5">
        <v>999225348416874</v>
      </c>
      <c r="B6" s="6">
        <v>45129</v>
      </c>
      <c r="C6" s="6">
        <v>45131</v>
      </c>
      <c r="D6" s="4">
        <v>2018</v>
      </c>
      <c r="E6" s="4" t="str">
        <f>VLOOKUP(A6,HOP!A:L,12,0)</f>
        <v>2018.00</v>
      </c>
      <c r="F6" s="4" t="str">
        <f>VLOOKUP(A6,HOP!A:C,3,0)</f>
        <v>3639556</v>
      </c>
      <c r="G6" s="4">
        <f t="shared" si="0"/>
        <v>0</v>
      </c>
      <c r="H6" s="4" t="str">
        <f t="shared" si="1"/>
        <v>，3639556</v>
      </c>
      <c r="I6" s="4" t="str">
        <f>VLOOKUP(A6,HOP!A:U,21,0)</f>
        <v>直采</v>
      </c>
    </row>
    <row r="7" s="4" customFormat="1" spans="1:9">
      <c r="A7" s="5">
        <v>999225349146461</v>
      </c>
      <c r="B7" s="6">
        <v>45129</v>
      </c>
      <c r="C7" s="6">
        <v>45131</v>
      </c>
      <c r="D7" s="4">
        <v>4452</v>
      </c>
      <c r="E7" s="4" t="str">
        <f>VLOOKUP(A7,HOP!A:L,12,0)</f>
        <v>4452.00</v>
      </c>
      <c r="F7" s="4" t="str">
        <f>VLOOKUP(A7,HOP!A:C,3,0)</f>
        <v>3639738</v>
      </c>
      <c r="G7" s="4">
        <f t="shared" si="0"/>
        <v>0</v>
      </c>
      <c r="H7" s="4" t="str">
        <f t="shared" si="1"/>
        <v>，3639738</v>
      </c>
      <c r="I7" s="4" t="str">
        <f>VLOOKUP(A7,HOP!A:U,21,0)</f>
        <v>直采</v>
      </c>
    </row>
    <row r="8" s="4" customFormat="1" spans="1:9">
      <c r="A8" s="5">
        <v>25357427453</v>
      </c>
      <c r="B8" s="6">
        <v>45129</v>
      </c>
      <c r="C8" s="6">
        <v>45131</v>
      </c>
      <c r="D8" s="4">
        <v>2226</v>
      </c>
      <c r="E8" s="4" t="str">
        <f>VLOOKUP(A8,HOP!A:L,12,0)</f>
        <v>2226.00</v>
      </c>
      <c r="F8" s="4" t="str">
        <f>VLOOKUP(A8,HOP!A:C,3,0)</f>
        <v>3640863</v>
      </c>
      <c r="G8" s="4">
        <f t="shared" si="0"/>
        <v>0</v>
      </c>
      <c r="H8" s="4" t="str">
        <f t="shared" si="1"/>
        <v>，3640863</v>
      </c>
      <c r="I8" s="4" t="str">
        <f>VLOOKUP(A8,HOP!A:U,21,0)</f>
        <v>直采</v>
      </c>
    </row>
    <row r="9" s="4" customFormat="1" spans="1:9">
      <c r="A9" s="5">
        <v>25357427437</v>
      </c>
      <c r="B9" s="6">
        <v>45129</v>
      </c>
      <c r="C9" s="6">
        <v>45131</v>
      </c>
      <c r="D9" s="4">
        <v>4036</v>
      </c>
      <c r="E9" s="4" t="str">
        <f>VLOOKUP(A9,HOP!A:L,12,0)</f>
        <v>4036.00</v>
      </c>
      <c r="F9" s="4" t="str">
        <f>VLOOKUP(A9,HOP!A:C,3,0)</f>
        <v>3640862</v>
      </c>
      <c r="G9" s="4">
        <f t="shared" si="0"/>
        <v>0</v>
      </c>
      <c r="H9" s="4" t="str">
        <f t="shared" si="1"/>
        <v>，3640862</v>
      </c>
      <c r="I9" s="4" t="str">
        <f>VLOOKUP(A9,HOP!A:U,21,0)</f>
        <v>直采</v>
      </c>
    </row>
    <row r="10" s="4" customFormat="1" spans="1:9">
      <c r="A10" s="5">
        <v>999225374982585</v>
      </c>
      <c r="B10" s="6">
        <v>45129</v>
      </c>
      <c r="C10" s="6">
        <v>45131</v>
      </c>
      <c r="D10" s="4">
        <v>2163</v>
      </c>
      <c r="E10" s="4" t="str">
        <f>VLOOKUP(A10,HOP!A:L,12,0)</f>
        <v>2163.00</v>
      </c>
      <c r="F10" s="4" t="str">
        <f>VLOOKUP(A10,HOP!A:C,3,0)</f>
        <v>3644750</v>
      </c>
      <c r="G10" s="4">
        <f t="shared" si="0"/>
        <v>0</v>
      </c>
      <c r="H10" s="4" t="str">
        <f t="shared" si="1"/>
        <v>，3644750</v>
      </c>
      <c r="I10" s="4" t="str">
        <f>VLOOKUP(A10,HOP!A:U,21,0)</f>
        <v>直采</v>
      </c>
    </row>
    <row r="11" s="4" customFormat="1" spans="1:9">
      <c r="A11" s="5">
        <v>999225386796212</v>
      </c>
      <c r="B11" s="6">
        <v>45129</v>
      </c>
      <c r="C11" s="6">
        <v>45131</v>
      </c>
      <c r="D11" s="4">
        <v>2013</v>
      </c>
      <c r="E11" s="4" t="str">
        <f>VLOOKUP(A11,HOP!A:L,12,0)</f>
        <v>2013.00</v>
      </c>
      <c r="F11" s="4" t="str">
        <f>VLOOKUP(A11,HOP!A:C,3,0)</f>
        <v>3647823</v>
      </c>
      <c r="G11" s="4">
        <f t="shared" si="0"/>
        <v>0</v>
      </c>
      <c r="H11" s="4" t="str">
        <f t="shared" si="1"/>
        <v>，3647823</v>
      </c>
      <c r="I11" s="4" t="str">
        <f>VLOOKUP(A11,HOP!A:U,21,0)</f>
        <v>直采</v>
      </c>
    </row>
    <row r="12" s="4" customFormat="1" spans="1:9">
      <c r="A12" s="5">
        <v>999225394828066</v>
      </c>
      <c r="B12" s="6">
        <v>45129</v>
      </c>
      <c r="C12" s="6">
        <v>45131</v>
      </c>
      <c r="D12" s="4">
        <v>1995</v>
      </c>
      <c r="E12" s="4" t="str">
        <f>VLOOKUP(A12,HOP!A:L,12,0)</f>
        <v>1995.00</v>
      </c>
      <c r="F12" s="4" t="str">
        <f>VLOOKUP(A12,HOP!A:C,3,0)</f>
        <v>3648843</v>
      </c>
      <c r="G12" s="4">
        <f t="shared" si="0"/>
        <v>0</v>
      </c>
      <c r="H12" s="4" t="str">
        <f t="shared" si="1"/>
        <v>，3648843</v>
      </c>
      <c r="I12" s="4" t="str">
        <f>VLOOKUP(A12,HOP!A:U,21,0)</f>
        <v>直采</v>
      </c>
    </row>
    <row r="13" s="4" customFormat="1" spans="1:9">
      <c r="A13" s="5">
        <v>999225397990563</v>
      </c>
      <c r="B13" s="6">
        <v>45129</v>
      </c>
      <c r="C13" s="6">
        <v>45131</v>
      </c>
      <c r="D13" s="4">
        <v>1995</v>
      </c>
      <c r="E13" s="4" t="str">
        <f>VLOOKUP(A13,HOP!A:L,12,0)</f>
        <v>1995.00</v>
      </c>
      <c r="F13" s="4" t="str">
        <f>VLOOKUP(A13,HOP!A:C,3,0)</f>
        <v>3649628</v>
      </c>
      <c r="G13" s="4">
        <f t="shared" si="0"/>
        <v>0</v>
      </c>
      <c r="H13" s="4" t="str">
        <f t="shared" si="1"/>
        <v>，3649628</v>
      </c>
      <c r="I13" s="4" t="str">
        <f>VLOOKUP(A13,HOP!A:U,21,0)</f>
        <v>直采</v>
      </c>
    </row>
    <row r="14" s="4" customFormat="1" spans="1:9">
      <c r="A14" s="5">
        <v>999225398395143</v>
      </c>
      <c r="B14" s="6">
        <v>45129</v>
      </c>
      <c r="C14" s="6">
        <v>45131</v>
      </c>
      <c r="D14" s="4">
        <v>2163</v>
      </c>
      <c r="E14" s="4" t="str">
        <f>VLOOKUP(A14,HOP!A:L,12,0)</f>
        <v>2163.00</v>
      </c>
      <c r="F14" s="4" t="str">
        <f>VLOOKUP(A14,HOP!A:C,3,0)</f>
        <v>3649685</v>
      </c>
      <c r="G14" s="4">
        <f t="shared" si="0"/>
        <v>0</v>
      </c>
      <c r="H14" s="4" t="str">
        <f t="shared" si="1"/>
        <v>，3649685</v>
      </c>
      <c r="I14" s="4" t="str">
        <f>VLOOKUP(A14,HOP!A:U,21,0)</f>
        <v>直采</v>
      </c>
    </row>
    <row r="15" s="4" customFormat="1" spans="1:10">
      <c r="A15" s="5">
        <v>999225404274986</v>
      </c>
      <c r="B15" s="6">
        <v>45129</v>
      </c>
      <c r="C15" s="6">
        <v>45131</v>
      </c>
      <c r="D15" s="4">
        <v>1706</v>
      </c>
      <c r="E15" s="4" t="str">
        <f>VLOOKUP(A15,HOP!A:L,12,0)</f>
        <v>2406.00</v>
      </c>
      <c r="F15" s="4" t="str">
        <f>VLOOKUP(A15,HOP!A:C,3,0)</f>
        <v>3651209</v>
      </c>
      <c r="G15" s="4">
        <f t="shared" si="0"/>
        <v>-700</v>
      </c>
      <c r="H15" s="4" t="str">
        <f t="shared" si="1"/>
        <v>，3651209</v>
      </c>
      <c r="I15" s="4" t="str">
        <f>VLOOKUP(A15,HOP!A:U,21,0)</f>
        <v>直采</v>
      </c>
      <c r="J15" s="4" t="s">
        <v>99</v>
      </c>
    </row>
    <row r="16" s="4" customFormat="1" spans="1:10">
      <c r="A16" s="5">
        <v>999225409388389</v>
      </c>
      <c r="B16" s="6">
        <v>45129</v>
      </c>
      <c r="C16" s="6">
        <v>45131</v>
      </c>
      <c r="D16" s="4">
        <v>700</v>
      </c>
      <c r="E16" s="4" t="e">
        <f>VLOOKUP(A16,HOP!A:L,12,0)</f>
        <v>#N/A</v>
      </c>
      <c r="F16" s="4">
        <v>3651209</v>
      </c>
      <c r="G16" s="4" t="e">
        <f t="shared" si="0"/>
        <v>#N/A</v>
      </c>
      <c r="H16" s="4" t="str">
        <f t="shared" si="1"/>
        <v>，3651209</v>
      </c>
      <c r="I16" s="4" t="s">
        <v>100</v>
      </c>
      <c r="J16" s="4" t="s">
        <v>99</v>
      </c>
    </row>
    <row r="17" s="4" customFormat="1" hidden="1" spans="1:10">
      <c r="A17" s="5">
        <v>999225490158556</v>
      </c>
      <c r="B17" s="6">
        <v>45130</v>
      </c>
      <c r="C17" s="6">
        <v>45131</v>
      </c>
      <c r="D17" s="4">
        <v>327</v>
      </c>
      <c r="E17" s="4">
        <v>327</v>
      </c>
      <c r="F17" s="8" t="s">
        <v>101</v>
      </c>
      <c r="G17" s="4">
        <f t="shared" si="0"/>
        <v>0</v>
      </c>
      <c r="H17" s="4" t="str">
        <f t="shared" si="1"/>
        <v>，202307212017000069</v>
      </c>
      <c r="I17" s="4" t="e">
        <f>VLOOKUP(A17,HOP!A:U,21,0)</f>
        <v>#N/A</v>
      </c>
      <c r="J17" s="4">
        <v>7.21</v>
      </c>
    </row>
    <row r="18" s="4" customFormat="1" hidden="1" spans="1:10">
      <c r="A18" s="5">
        <v>999225502946025</v>
      </c>
      <c r="B18" s="6">
        <v>45130</v>
      </c>
      <c r="C18" s="6">
        <v>45131</v>
      </c>
      <c r="D18" s="4">
        <v>1176</v>
      </c>
      <c r="E18" s="4">
        <v>1176</v>
      </c>
      <c r="F18" s="8" t="s">
        <v>102</v>
      </c>
      <c r="G18" s="4">
        <f t="shared" si="0"/>
        <v>0</v>
      </c>
      <c r="H18" s="4" t="str">
        <f t="shared" si="1"/>
        <v>，202307221128530071</v>
      </c>
      <c r="I18" s="4" t="e">
        <f>VLOOKUP(A18,HOP!A:U,21,0)</f>
        <v>#N/A</v>
      </c>
      <c r="J18" s="4">
        <v>7.22</v>
      </c>
    </row>
    <row r="19" s="4" customFormat="1" hidden="1" spans="1:10">
      <c r="A19" s="5">
        <v>999225520729571</v>
      </c>
      <c r="B19" s="6">
        <v>45130</v>
      </c>
      <c r="C19" s="6">
        <v>45131</v>
      </c>
      <c r="D19" s="4">
        <v>360.5</v>
      </c>
      <c r="E19" s="4">
        <v>360.5</v>
      </c>
      <c r="F19" s="8" t="s">
        <v>103</v>
      </c>
      <c r="G19" s="4">
        <f t="shared" si="0"/>
        <v>0</v>
      </c>
      <c r="H19" s="4" t="str">
        <f t="shared" si="1"/>
        <v>，202307222253370069</v>
      </c>
      <c r="I19" s="4" t="e">
        <f>VLOOKUP(A19,HOP!A:U,21,0)</f>
        <v>#N/A</v>
      </c>
      <c r="J19" s="4">
        <v>7.22</v>
      </c>
    </row>
    <row r="21" spans="4:4">
      <c r="D21" s="4">
        <f>SUM(D2:D20)</f>
        <v>46236.5</v>
      </c>
    </row>
    <row r="26" spans="1:4">
      <c r="A26" s="4" t="s">
        <v>104</v>
      </c>
      <c r="C26" s="4">
        <v>44373</v>
      </c>
      <c r="D26" s="4">
        <v>48066.22</v>
      </c>
    </row>
    <row r="27" spans="1:4">
      <c r="A27" s="4" t="s">
        <v>105</v>
      </c>
      <c r="C27" s="4">
        <v>1863.5</v>
      </c>
      <c r="D27" s="4">
        <v>2018.6</v>
      </c>
    </row>
    <row r="28" spans="1:4">
      <c r="A28" s="4" t="s">
        <v>106</v>
      </c>
      <c r="C28" s="4">
        <f>SUBTOTAL(9,C26:C27)</f>
        <v>46236.5</v>
      </c>
      <c r="D28" s="4">
        <f>SUBTOTAL(9,D26:D27)</f>
        <v>50084.82</v>
      </c>
    </row>
    <row r="29" spans="1:1">
      <c r="A29" s="4" t="s">
        <v>107</v>
      </c>
    </row>
  </sheetData>
  <autoFilter ref="A1:XFD21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999224199659462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100</v>
      </c>
      <c r="V2" s="1" t="s">
        <v>143</v>
      </c>
    </row>
    <row r="3" s="1" customFormat="1" spans="1:22">
      <c r="A3" s="3">
        <v>999225099318795</v>
      </c>
      <c r="B3" s="1" t="s">
        <v>144</v>
      </c>
      <c r="C3" s="1" t="s">
        <v>145</v>
      </c>
      <c r="D3" s="1" t="s">
        <v>129</v>
      </c>
      <c r="E3" s="1" t="s">
        <v>146</v>
      </c>
      <c r="F3" s="1" t="s">
        <v>131</v>
      </c>
      <c r="G3" s="1" t="s">
        <v>132</v>
      </c>
      <c r="H3" s="1" t="s">
        <v>133</v>
      </c>
      <c r="I3" s="1" t="s">
        <v>147</v>
      </c>
      <c r="J3" s="1" t="s">
        <v>135</v>
      </c>
      <c r="K3" s="1" t="s">
        <v>147</v>
      </c>
      <c r="L3" s="1" t="s">
        <v>147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148</v>
      </c>
      <c r="S3" s="1" t="s">
        <v>141</v>
      </c>
      <c r="T3" s="1" t="s">
        <v>142</v>
      </c>
      <c r="U3" s="1" t="s">
        <v>100</v>
      </c>
      <c r="V3" s="1" t="s">
        <v>143</v>
      </c>
    </row>
    <row r="4" s="1" customFormat="1" spans="1:22">
      <c r="A4" s="3">
        <v>999225245633569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153</v>
      </c>
      <c r="G4" s="1" t="s">
        <v>132</v>
      </c>
      <c r="H4" s="1" t="s">
        <v>133</v>
      </c>
      <c r="I4" s="1" t="s">
        <v>154</v>
      </c>
      <c r="J4" s="1" t="s">
        <v>135</v>
      </c>
      <c r="K4" s="1" t="s">
        <v>154</v>
      </c>
      <c r="L4" s="1" t="s">
        <v>154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155</v>
      </c>
      <c r="S4" s="1" t="s">
        <v>141</v>
      </c>
      <c r="T4" s="1" t="s">
        <v>142</v>
      </c>
      <c r="U4" s="1" t="s">
        <v>100</v>
      </c>
      <c r="V4" s="1" t="s">
        <v>143</v>
      </c>
    </row>
    <row r="5" s="1" customFormat="1" spans="1:22">
      <c r="A5" s="3">
        <v>999225320043764</v>
      </c>
      <c r="B5" s="1" t="s">
        <v>156</v>
      </c>
      <c r="C5" s="1" t="s">
        <v>157</v>
      </c>
      <c r="D5" s="1" t="s">
        <v>158</v>
      </c>
      <c r="E5" s="1" t="s">
        <v>159</v>
      </c>
      <c r="F5" s="1" t="s">
        <v>160</v>
      </c>
      <c r="G5" s="1" t="s">
        <v>132</v>
      </c>
      <c r="H5" s="1" t="s">
        <v>133</v>
      </c>
      <c r="I5" s="1" t="s">
        <v>161</v>
      </c>
      <c r="J5" s="1" t="s">
        <v>135</v>
      </c>
      <c r="K5" s="1" t="s">
        <v>161</v>
      </c>
      <c r="L5" s="1" t="s">
        <v>161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162</v>
      </c>
      <c r="S5" s="1" t="s">
        <v>141</v>
      </c>
      <c r="T5" s="1" t="s">
        <v>142</v>
      </c>
      <c r="U5" s="1" t="s">
        <v>100</v>
      </c>
      <c r="V5" s="1" t="s">
        <v>143</v>
      </c>
    </row>
    <row r="6" s="1" customFormat="1" spans="1:22">
      <c r="A6" s="3">
        <v>999225348416874</v>
      </c>
      <c r="B6" s="1" t="s">
        <v>163</v>
      </c>
      <c r="C6" s="1" t="s">
        <v>164</v>
      </c>
      <c r="D6" s="1" t="s">
        <v>129</v>
      </c>
      <c r="E6" s="1" t="s">
        <v>165</v>
      </c>
      <c r="F6" s="1" t="s">
        <v>131</v>
      </c>
      <c r="G6" s="1" t="s">
        <v>132</v>
      </c>
      <c r="H6" s="1" t="s">
        <v>133</v>
      </c>
      <c r="I6" s="1" t="s">
        <v>166</v>
      </c>
      <c r="J6" s="1" t="s">
        <v>135</v>
      </c>
      <c r="K6" s="1" t="s">
        <v>166</v>
      </c>
      <c r="L6" s="1" t="s">
        <v>166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167</v>
      </c>
      <c r="S6" s="1" t="s">
        <v>141</v>
      </c>
      <c r="T6" s="1" t="s">
        <v>142</v>
      </c>
      <c r="U6" s="1" t="s">
        <v>100</v>
      </c>
      <c r="V6" s="1" t="s">
        <v>143</v>
      </c>
    </row>
    <row r="7" s="1" customFormat="1" spans="1:22">
      <c r="A7" s="3">
        <v>999225349146461</v>
      </c>
      <c r="B7" s="1" t="s">
        <v>163</v>
      </c>
      <c r="C7" s="1" t="s">
        <v>168</v>
      </c>
      <c r="D7" s="1" t="s">
        <v>129</v>
      </c>
      <c r="E7" s="1" t="s">
        <v>169</v>
      </c>
      <c r="F7" s="1" t="s">
        <v>131</v>
      </c>
      <c r="G7" s="1" t="s">
        <v>132</v>
      </c>
      <c r="H7" s="1" t="s">
        <v>133</v>
      </c>
      <c r="I7" s="1" t="s">
        <v>170</v>
      </c>
      <c r="J7" s="1" t="s">
        <v>135</v>
      </c>
      <c r="K7" s="1" t="s">
        <v>170</v>
      </c>
      <c r="L7" s="1" t="s">
        <v>170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171</v>
      </c>
      <c r="S7" s="1" t="s">
        <v>141</v>
      </c>
      <c r="T7" s="1" t="s">
        <v>142</v>
      </c>
      <c r="U7" s="1" t="s">
        <v>100</v>
      </c>
      <c r="V7" s="1" t="s">
        <v>143</v>
      </c>
    </row>
    <row r="8" s="1" customFormat="1" spans="1:22">
      <c r="A8" s="3">
        <v>25357427437</v>
      </c>
      <c r="B8" s="1" t="s">
        <v>163</v>
      </c>
      <c r="C8" s="1" t="s">
        <v>172</v>
      </c>
      <c r="D8" s="1" t="s">
        <v>129</v>
      </c>
      <c r="E8" s="1" t="s">
        <v>173</v>
      </c>
      <c r="F8" s="1" t="s">
        <v>131</v>
      </c>
      <c r="G8" s="1" t="s">
        <v>132</v>
      </c>
      <c r="H8" s="1" t="s">
        <v>133</v>
      </c>
      <c r="I8" s="1" t="s">
        <v>174</v>
      </c>
      <c r="J8" s="1" t="s">
        <v>135</v>
      </c>
      <c r="K8" s="1" t="s">
        <v>174</v>
      </c>
      <c r="L8" s="1" t="s">
        <v>174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175</v>
      </c>
      <c r="S8" s="1" t="s">
        <v>141</v>
      </c>
      <c r="T8" s="1" t="s">
        <v>142</v>
      </c>
      <c r="U8" s="1" t="s">
        <v>100</v>
      </c>
      <c r="V8" s="1" t="s">
        <v>143</v>
      </c>
    </row>
    <row r="9" s="1" customFormat="1" spans="1:22">
      <c r="A9" s="3">
        <v>25357427453</v>
      </c>
      <c r="B9" s="1" t="s">
        <v>163</v>
      </c>
      <c r="C9" s="1" t="s">
        <v>176</v>
      </c>
      <c r="D9" s="1" t="s">
        <v>129</v>
      </c>
      <c r="E9" s="1" t="s">
        <v>177</v>
      </c>
      <c r="F9" s="1" t="s">
        <v>131</v>
      </c>
      <c r="G9" s="1" t="s">
        <v>132</v>
      </c>
      <c r="H9" s="1" t="s">
        <v>133</v>
      </c>
      <c r="I9" s="1" t="s">
        <v>178</v>
      </c>
      <c r="J9" s="1" t="s">
        <v>135</v>
      </c>
      <c r="K9" s="1" t="s">
        <v>178</v>
      </c>
      <c r="L9" s="1" t="s">
        <v>178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179</v>
      </c>
      <c r="S9" s="1" t="s">
        <v>141</v>
      </c>
      <c r="T9" s="1" t="s">
        <v>142</v>
      </c>
      <c r="U9" s="1" t="s">
        <v>100</v>
      </c>
      <c r="V9" s="1" t="s">
        <v>143</v>
      </c>
    </row>
    <row r="10" s="1" customFormat="1" spans="1:22">
      <c r="A10" s="3">
        <v>999225374982585</v>
      </c>
      <c r="B10" s="1" t="s">
        <v>180</v>
      </c>
      <c r="C10" s="1" t="s">
        <v>181</v>
      </c>
      <c r="D10" s="1" t="s">
        <v>151</v>
      </c>
      <c r="E10" s="1" t="s">
        <v>182</v>
      </c>
      <c r="F10" s="1" t="s">
        <v>131</v>
      </c>
      <c r="G10" s="1" t="s">
        <v>132</v>
      </c>
      <c r="H10" s="1" t="s">
        <v>133</v>
      </c>
      <c r="I10" s="1" t="s">
        <v>183</v>
      </c>
      <c r="J10" s="1" t="s">
        <v>135</v>
      </c>
      <c r="K10" s="1" t="s">
        <v>183</v>
      </c>
      <c r="L10" s="1" t="s">
        <v>183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184</v>
      </c>
      <c r="S10" s="1" t="s">
        <v>141</v>
      </c>
      <c r="T10" s="1" t="s">
        <v>142</v>
      </c>
      <c r="U10" s="1" t="s">
        <v>100</v>
      </c>
      <c r="V10" s="1" t="s">
        <v>143</v>
      </c>
    </row>
    <row r="11" s="1" customFormat="1" spans="1:22">
      <c r="A11" s="3">
        <v>999225386796212</v>
      </c>
      <c r="B11" s="1" t="s">
        <v>185</v>
      </c>
      <c r="C11" s="1" t="s">
        <v>186</v>
      </c>
      <c r="D11" s="1" t="s">
        <v>129</v>
      </c>
      <c r="E11" s="1" t="s">
        <v>187</v>
      </c>
      <c r="F11" s="1" t="s">
        <v>131</v>
      </c>
      <c r="G11" s="1" t="s">
        <v>132</v>
      </c>
      <c r="H11" s="1" t="s">
        <v>133</v>
      </c>
      <c r="I11" s="1" t="s">
        <v>188</v>
      </c>
      <c r="J11" s="1" t="s">
        <v>135</v>
      </c>
      <c r="K11" s="1" t="s">
        <v>188</v>
      </c>
      <c r="L11" s="1" t="s">
        <v>188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189</v>
      </c>
      <c r="S11" s="1" t="s">
        <v>141</v>
      </c>
      <c r="T11" s="1" t="s">
        <v>142</v>
      </c>
      <c r="U11" s="1" t="s">
        <v>100</v>
      </c>
      <c r="V11" s="1" t="s">
        <v>143</v>
      </c>
    </row>
    <row r="12" s="1" customFormat="1" spans="1:22">
      <c r="A12" s="3">
        <v>999225394828066</v>
      </c>
      <c r="B12" s="1" t="s">
        <v>185</v>
      </c>
      <c r="C12" s="1" t="s">
        <v>190</v>
      </c>
      <c r="D12" s="1" t="s">
        <v>129</v>
      </c>
      <c r="E12" s="1" t="s">
        <v>191</v>
      </c>
      <c r="F12" s="1" t="s">
        <v>131</v>
      </c>
      <c r="G12" s="1" t="s">
        <v>132</v>
      </c>
      <c r="H12" s="1" t="s">
        <v>133</v>
      </c>
      <c r="I12" s="1" t="s">
        <v>192</v>
      </c>
      <c r="J12" s="1" t="s">
        <v>135</v>
      </c>
      <c r="K12" s="1" t="s">
        <v>192</v>
      </c>
      <c r="L12" s="1" t="s">
        <v>192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193</v>
      </c>
      <c r="S12" s="1" t="s">
        <v>141</v>
      </c>
      <c r="T12" s="1" t="s">
        <v>142</v>
      </c>
      <c r="U12" s="1" t="s">
        <v>100</v>
      </c>
      <c r="V12" s="1" t="s">
        <v>143</v>
      </c>
    </row>
    <row r="13" s="1" customFormat="1" spans="1:22">
      <c r="A13" s="3">
        <v>999225397990563</v>
      </c>
      <c r="B13" s="1" t="s">
        <v>185</v>
      </c>
      <c r="C13" s="1" t="s">
        <v>194</v>
      </c>
      <c r="D13" s="1" t="s">
        <v>129</v>
      </c>
      <c r="E13" s="1" t="s">
        <v>195</v>
      </c>
      <c r="F13" s="1" t="s">
        <v>131</v>
      </c>
      <c r="G13" s="1" t="s">
        <v>132</v>
      </c>
      <c r="H13" s="1" t="s">
        <v>133</v>
      </c>
      <c r="I13" s="1" t="s">
        <v>192</v>
      </c>
      <c r="J13" s="1" t="s">
        <v>135</v>
      </c>
      <c r="K13" s="1" t="s">
        <v>192</v>
      </c>
      <c r="L13" s="1" t="s">
        <v>192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196</v>
      </c>
      <c r="S13" s="1" t="s">
        <v>141</v>
      </c>
      <c r="T13" s="1" t="s">
        <v>142</v>
      </c>
      <c r="U13" s="1" t="s">
        <v>100</v>
      </c>
      <c r="V13" s="1" t="s">
        <v>143</v>
      </c>
    </row>
    <row r="14" s="1" customFormat="1" spans="1:22">
      <c r="A14" s="3">
        <v>999225398395143</v>
      </c>
      <c r="B14" s="1" t="s">
        <v>185</v>
      </c>
      <c r="C14" s="1" t="s">
        <v>197</v>
      </c>
      <c r="D14" s="1" t="s">
        <v>151</v>
      </c>
      <c r="E14" s="1" t="s">
        <v>198</v>
      </c>
      <c r="F14" s="1" t="s">
        <v>131</v>
      </c>
      <c r="G14" s="1" t="s">
        <v>132</v>
      </c>
      <c r="H14" s="1" t="s">
        <v>133</v>
      </c>
      <c r="I14" s="1" t="s">
        <v>183</v>
      </c>
      <c r="J14" s="1" t="s">
        <v>135</v>
      </c>
      <c r="K14" s="1" t="s">
        <v>183</v>
      </c>
      <c r="L14" s="1" t="s">
        <v>183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199</v>
      </c>
      <c r="S14" s="1" t="s">
        <v>141</v>
      </c>
      <c r="T14" s="1" t="s">
        <v>142</v>
      </c>
      <c r="U14" s="1" t="s">
        <v>100</v>
      </c>
      <c r="V14" s="1" t="s">
        <v>143</v>
      </c>
    </row>
    <row r="15" s="1" customFormat="1" spans="1:22">
      <c r="A15" s="3">
        <v>999225404274986</v>
      </c>
      <c r="B15" s="1" t="s">
        <v>160</v>
      </c>
      <c r="C15" s="1" t="s">
        <v>200</v>
      </c>
      <c r="D15" s="1" t="s">
        <v>201</v>
      </c>
      <c r="E15" s="1" t="s">
        <v>202</v>
      </c>
      <c r="F15" s="1" t="s">
        <v>131</v>
      </c>
      <c r="G15" s="1" t="s">
        <v>132</v>
      </c>
      <c r="H15" s="1" t="s">
        <v>133</v>
      </c>
      <c r="I15" s="1" t="s">
        <v>203</v>
      </c>
      <c r="J15" s="1" t="s">
        <v>135</v>
      </c>
      <c r="K15" s="1" t="s">
        <v>203</v>
      </c>
      <c r="L15" s="1" t="s">
        <v>204</v>
      </c>
      <c r="M15" s="1" t="s">
        <v>205</v>
      </c>
      <c r="N15" s="1" t="s">
        <v>205</v>
      </c>
      <c r="O15" s="1" t="s">
        <v>137</v>
      </c>
      <c r="P15" s="1" t="s">
        <v>138</v>
      </c>
      <c r="Q15" s="1" t="s">
        <v>139</v>
      </c>
      <c r="R15" s="1" t="s">
        <v>206</v>
      </c>
      <c r="S15" s="1" t="s">
        <v>141</v>
      </c>
      <c r="T15" s="1" t="s">
        <v>142</v>
      </c>
      <c r="U15" s="1" t="s">
        <v>100</v>
      </c>
      <c r="V15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2023-08-08T01:58:37Z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