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<sst xmlns="http://schemas.openxmlformats.org/spreadsheetml/2006/main" count="88" uniqueCount="77">
  <si>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</si>
  <si>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</si>
  <si>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</si>
  <si>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</si>
  <si>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</si>
  <si>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</si>
  <si>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</si>
  <si>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</si>
  <si>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</si>
  <si>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</si>
  <si>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</si>
  <si>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</si>
  <si>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</si>
  <si>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</si>
  <si>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</si>
  <si>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</si>
  <si>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</si>
  <si>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</si>
  <si>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</si>
  <si>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</si>
  <si>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</si>
  <si>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</si>
  <si>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</si>
  <si>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</si>
  <si>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</si>
  <si>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999225521169012	</t>
  </si>
  <si>
    <t>Ctrip</t>
  </si>
  <si>
    <t>正常</t>
  </si>
  <si>
    <t>[大连]锦江之星(大连北站店)(80246844)</t>
  </si>
  <si>
    <t>商务房A&lt;2人入住&gt;</t>
  </si>
  <si>
    <t>CNY</t>
  </si>
  <si>
    <t>王立会</t>
  </si>
  <si>
    <t>CA13744230808CNY</t>
  </si>
  <si>
    <t>未提现</t>
  </si>
  <si>
    <t>携程开票</t>
  </si>
  <si>
    <t xml:space="preserve">3672027	</t>
  </si>
  <si>
    <t xml:space="preserve">105510616224	</t>
  </si>
  <si>
    <t>，</t>
  </si>
  <si>
    <t xml:space="preserve"> 366 CNY</t>
  </si>
  <si>
    <t>A230808093843481</t>
  </si>
  <si>
    <t>总计：366元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</si>
  <si>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</si>
  <si>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</si>
  <si>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</si>
  <si>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</si>
  <si>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</si>
  <si>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</si>
  <si>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</si>
  <si>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</si>
  <si>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</si>
  <si>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</si>
  <si>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</si>
  <si>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</si>
  <si>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</si>
  <si>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</si>
  <si>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</si>
  <si>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</si>
  <si>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</si>
  <si>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</si>
  <si>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</si>
  <si>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2023-07-22</t>
  </si>
  <si>
    <t>3672027</t>
  </si>
  <si>
    <t>锦江之星(大连北站店)</t>
  </si>
  <si>
    <t>2023-07-23</t>
  </si>
  <si>
    <t>2023-07-24</t>
  </si>
  <si>
    <t>退房日月结</t>
  </si>
  <si>
    <t>366.00</t>
  </si>
  <si>
    <t>RMB</t>
  </si>
  <si>
    <t>0</t>
  </si>
  <si>
    <t>0.00</t>
  </si>
  <si>
    <t>携程汇登国内直连</t>
  </si>
  <si>
    <t>01.011264</t>
  </si>
  <si>
    <t>2023-07-22 23:12:16</t>
  </si>
  <si>
    <t>否</t>
  </si>
  <si>
    <t>广州汇登信息科技有限公司</t>
  </si>
  <si>
    <t>直连</t>
  </si>
  <si>
    <t>中国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</si>
</sst>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45130</v>
      </c>
      <c r="G2" s="6">
        <v>45131</v>
      </c>
      <c r="H2" s="4">
        <v>1</v>
      </c>
      <c r="I2" s="4">
        <v>1</v>
      </c>
      <c r="J2" s="4">
        <v>1</v>
      </c>
      <c r="K2" s="4" t="s">
        <v>30</v>
      </c>
      <c r="L2" s="4">
        <v>366</v>
      </c>
      <c r="M2" s="4">
        <v>366</v>
      </c>
      <c r="N2" s="4" t="s">
        <v>31</v>
      </c>
      <c r="O2" s="4" t="s">
        <v>32</v>
      </c>
      <c r="P2" s="4" t="s">
        <v>33</v>
      </c>
      <c r="Q2" s="4">
        <v>0</v>
      </c>
      <c r="R2" s="7">
        <v>45129.0000115741</v>
      </c>
      <c r="S2" s="6">
        <v>45146</v>
      </c>
      <c r="T2" s="4" t="s">
        <v>34</v>
      </c>
      <c r="U2" s="4">
        <v>366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999225521169012</v>
      </c>
      <c r="B2" s="6">
        <v>45130</v>
      </c>
      <c r="C2" s="6">
        <v>45131</v>
      </c>
      <c r="D2" s="4">
        <v>366</v>
      </c>
      <c r="E2" s="4" t="str">
        <f>VLOOKUP(A2,HOP!A:L,12,0)</f>
        <v>366.00</v>
      </c>
      <c r="F2" s="4" t="str">
        <f>VLOOKUP(A2,HOP!A:C,3,0)</f>
        <v>3672027</v>
      </c>
      <c r="G2" s="4">
        <f>D2-E2</f>
        <v>0</v>
      </c>
      <c r="H2" s="4" t="str">
        <f>$H$1&amp;F2</f>
        <v>，3672027</v>
      </c>
      <c r="I2" s="4" t="str">
        <f>VLOOKUP(A2,HOP!A:U,21,0)</f>
        <v>直连</v>
      </c>
    </row>
    <row r="4" spans="4:4">
      <c r="D4" s="4" t="s">
        <v>38</v>
      </c>
    </row>
    <row r="9" spans="1:1">
      <c r="A9" s="4" t="s">
        <v>39</v>
      </c>
    </row>
    <row r="10" spans="1:1">
      <c r="A10" s="4" t="s">
        <v>40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999225521169012</v>
      </c>
      <c r="B2" s="1" t="s">
        <v>60</v>
      </c>
      <c r="C2" s="1" t="s">
        <v>61</v>
      </c>
      <c r="D2" s="1" t="s">
        <v>62</v>
      </c>
      <c r="E2" s="1" t="s">
        <v>31</v>
      </c>
      <c r="F2" s="1" t="s">
        <v>63</v>
      </c>
      <c r="G2" s="1" t="s">
        <v>64</v>
      </c>
      <c r="H2" s="1" t="s">
        <v>65</v>
      </c>
      <c r="I2" s="1" t="s">
        <v>66</v>
      </c>
      <c r="J2" s="1" t="s">
        <v>67</v>
      </c>
      <c r="K2" s="1" t="s">
        <v>66</v>
      </c>
      <c r="L2" s="1" t="s">
        <v>66</v>
      </c>
      <c r="M2" s="1" t="s">
        <v>68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 t="s">
        <v>74</v>
      </c>
      <c r="U2" s="1" t="s">
        <v>75</v>
      </c>
      <c r="V2" s="1" t="s">
        <v>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2023-08-08T01:39:42Z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