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<sst xmlns="http://schemas.openxmlformats.org/spreadsheetml/2006/main" count="112" uniqueCount="85">
  <si>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</si>
  <si>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</si>
  <si>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</si>
  <si>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</si>
  <si>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</si>
  <si>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</si>
  <si>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</si>
  <si>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</si>
  <si>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</si>
  <si>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</si>
  <si>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</si>
  <si>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</si>
  <si>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</si>
  <si>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</si>
  <si>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</si>
  <si>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</si>
  <si>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</si>
  <si>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</si>
  <si>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</si>
  <si>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</si>
  <si>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</si>
  <si>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</si>
  <si>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</si>
  <si>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</si>
  <si>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</si>
  <si>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999225361835760	</t>
  </si>
  <si>
    <t>Ctrip</t>
  </si>
  <si>
    <t>正常</t>
  </si>
  <si>
    <t>[北京]北京千禧大酒店(64882481)</t>
  </si>
  <si>
    <t>高级大床房&lt;2人入住&gt;&lt;早餐&gt;</t>
  </si>
  <si>
    <t>CNY</t>
  </si>
  <si>
    <t>HSU/YICHOU</t>
  </si>
  <si>
    <t>CA13744230809CNY</t>
  </si>
  <si>
    <t>未提现</t>
  </si>
  <si>
    <t>携程开票</t>
  </si>
  <si>
    <t xml:space="preserve">3641740	</t>
  </si>
  <si>
    <t xml:space="preserve">94028881	</t>
  </si>
  <si>
    <t xml:space="preserve">999225534166852	</t>
  </si>
  <si>
    <t>[沧州]尚客优精选酒店(沧州解放西路大运河店)(81209396)</t>
  </si>
  <si>
    <t>月光沉睡大床房&lt;2人入住&gt;</t>
  </si>
  <si>
    <t>高璐</t>
  </si>
  <si>
    <t xml:space="preserve">3674173	</t>
  </si>
  <si>
    <t xml:space="preserve">(THK)YD00500230723164653248;	</t>
  </si>
  <si>
    <t>取消</t>
  </si>
  <si>
    <t>，</t>
  </si>
  <si>
    <t>4186 CNY</t>
  </si>
  <si>
    <t>A230809091408481</t>
  </si>
  <si>
    <t>总计：4186元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</si>
  <si>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</si>
  <si>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</si>
  <si>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</si>
  <si>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</si>
  <si>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</si>
  <si>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</si>
  <si>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</si>
  <si>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</si>
  <si>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</si>
  <si>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</si>
  <si>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</si>
  <si>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</si>
  <si>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</si>
  <si>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</si>
  <si>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</si>
  <si>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</si>
  <si>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</si>
  <si>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</si>
  <si>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</si>
  <si>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</si>
  <si>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3641740</t>
  </si>
  <si>
    <t>北京千禧大酒店</t>
  </si>
  <si>
    <t>HSU YICHOU</t>
  </si>
  <si>
    <t>2023-07-22</t>
  </si>
  <si>
    <t>2023-07-25</t>
  </si>
  <si>
    <t>退房日月结</t>
  </si>
  <si>
    <t>4186.00</t>
  </si>
  <si>
    <t>RMB</t>
  </si>
  <si>
    <t>0</t>
  </si>
  <si>
    <t>0.00</t>
  </si>
  <si>
    <t>携程汇登国内直连</t>
  </si>
  <si>
    <t>01.011264</t>
  </si>
  <si>
    <t>2023-07-16 09:33:25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</si>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</sst>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45129</v>
      </c>
      <c r="G2" s="6">
        <v>45132</v>
      </c>
      <c r="H2" s="4">
        <v>1</v>
      </c>
      <c r="I2" s="4">
        <v>3</v>
      </c>
      <c r="J2" s="4">
        <v>3</v>
      </c>
      <c r="K2" s="4" t="s">
        <v>30</v>
      </c>
      <c r="L2" s="4">
        <v>4186</v>
      </c>
      <c r="M2" s="4">
        <v>4186</v>
      </c>
      <c r="N2" s="4" t="s">
        <v>31</v>
      </c>
      <c r="O2" s="4" t="s">
        <v>32</v>
      </c>
      <c r="P2" s="4" t="s">
        <v>33</v>
      </c>
      <c r="Q2" s="4">
        <v>0</v>
      </c>
      <c r="R2" s="7">
        <v>45123</v>
      </c>
      <c r="S2" s="6">
        <v>45147</v>
      </c>
      <c r="T2" s="4" t="s">
        <v>34</v>
      </c>
      <c r="U2" s="4">
        <v>4186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45131</v>
      </c>
      <c r="G3" s="6">
        <v>45132</v>
      </c>
      <c r="H3" s="4">
        <v>1</v>
      </c>
      <c r="I3" s="4">
        <v>1</v>
      </c>
      <c r="J3" s="4">
        <v>1</v>
      </c>
      <c r="K3" s="4" t="s">
        <v>30</v>
      </c>
      <c r="L3" s="4">
        <v>135</v>
      </c>
      <c r="M3" s="4">
        <v>135</v>
      </c>
      <c r="N3" s="4" t="s">
        <v>40</v>
      </c>
      <c r="O3" s="4" t="s">
        <v>32</v>
      </c>
      <c r="P3" s="4" t="s">
        <v>33</v>
      </c>
      <c r="Q3" s="4">
        <v>0</v>
      </c>
      <c r="R3" s="7">
        <v>45130</v>
      </c>
      <c r="S3" s="6">
        <v>45147</v>
      </c>
      <c r="T3" s="4" t="s">
        <v>34</v>
      </c>
      <c r="U3" s="4">
        <v>135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45131</v>
      </c>
      <c r="G4" s="6">
        <v>45132</v>
      </c>
      <c r="H4" s="4">
        <v>1</v>
      </c>
      <c r="I4" s="4">
        <v>1</v>
      </c>
      <c r="J4" s="4">
        <v>1</v>
      </c>
      <c r="K4" s="4" t="s">
        <v>30</v>
      </c>
      <c r="L4" s="4">
        <v>-135</v>
      </c>
      <c r="M4" s="4">
        <v>-135</v>
      </c>
      <c r="N4" s="4" t="s">
        <v>40</v>
      </c>
      <c r="O4" s="4" t="s">
        <v>32</v>
      </c>
      <c r="P4" s="4" t="s">
        <v>33</v>
      </c>
      <c r="Q4" s="4">
        <v>0</v>
      </c>
      <c r="R4" s="7">
        <v>45130</v>
      </c>
      <c r="S4" s="6">
        <v>45147</v>
      </c>
      <c r="T4" s="4" t="s">
        <v>34</v>
      </c>
      <c r="U4" s="4">
        <v>-135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4" width="8.875" style="4" customWidth="1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999225361835760</v>
      </c>
      <c r="B2" s="6">
        <v>45129</v>
      </c>
      <c r="C2" s="6">
        <v>45132</v>
      </c>
      <c r="D2" s="4">
        <v>4186</v>
      </c>
      <c r="E2" s="4" t="str">
        <f>VLOOKUP(A2,HOP!A:L,12,0)</f>
        <v>4186.00</v>
      </c>
      <c r="F2" s="4" t="str">
        <f>VLOOKUP(A2,HOP!A:C,3,0)</f>
        <v>3641740</v>
      </c>
      <c r="G2" s="4">
        <f>D2-E2</f>
        <v>0</v>
      </c>
      <c r="H2" s="4" t="str">
        <f>$H$1&amp;F2</f>
        <v>，3641740</v>
      </c>
      <c r="I2" s="4" t="str">
        <f>VLOOKUP(A2,HOP!A:U,21,0)</f>
        <v>直连</v>
      </c>
    </row>
    <row r="3" s="4" customFormat="1" hidden="1" spans="1:9">
      <c r="A3" s="5">
        <v>999225534166852</v>
      </c>
      <c r="B3" s="6">
        <v>45131</v>
      </c>
      <c r="C3" s="6">
        <v>45132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4186</v>
      </c>
    </row>
    <row r="7" spans="4:4">
      <c r="D7" s="4" t="s">
        <v>45</v>
      </c>
    </row>
    <row r="10" spans="1:1">
      <c r="A10" s="4" t="s">
        <v>46</v>
      </c>
    </row>
    <row r="11" spans="1:1">
      <c r="A11" s="4" t="s">
        <v>47</v>
      </c>
    </row>
  </sheetData>
  <autoFilter ref="A1:XFD7">
    <filterColumn colId="3">
      <filters blank="1">
        <filter val="4186"/>
        <filter val="418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999225361835760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2023-08-09T01:15:01Z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